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29219fa0f54dea/1. POLOLO/Health Coach/Online program/Kinu Cycling/"/>
    </mc:Choice>
  </mc:AlternateContent>
  <xr:revisionPtr revIDLastSave="5572" documentId="8_{2929F1A6-CC08-2242-AEBE-639ABAD21F4D}" xr6:coauthVersionLast="47" xr6:coauthVersionMax="47" xr10:uidLastSave="{76B3C0A9-A619-B54B-BE58-A6A8EA7D8E6D}"/>
  <bookViews>
    <workbookView xWindow="0" yWindow="500" windowWidth="28800" windowHeight="16360" xr2:uid="{225211CA-D125-4740-8A5F-F55E34822F3B}"/>
  </bookViews>
  <sheets>
    <sheet name="Cáclulo de calorías y macros" sheetId="9" r:id="rId1"/>
    <sheet name="Almuerzo y cena" sheetId="11" r:id="rId2"/>
    <sheet name="Desayunos" sheetId="12" r:id="rId3"/>
    <sheet name="Snacks y postres" sheetId="13" r:id="rId4"/>
    <sheet name="Inf nutricional recetas porcíon" sheetId="10" r:id="rId5"/>
  </sheets>
  <definedNames>
    <definedName name="_xlnm._FilterDatabase" localSheetId="0" hidden="1">'Cáclulo de calorías y macros'!$T$2:$AD$257</definedName>
    <definedName name="_xlnm._FilterDatabase" localSheetId="4" hidden="1">'Inf nutricional recetas porcíon'!$B$9:$V$110</definedName>
    <definedName name="_xlnm.Print_Area" localSheetId="2">Desayunos!$B$2:$K$56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3" i="9" l="1"/>
  <c r="J107" i="10"/>
  <c r="D12" i="9" l="1"/>
  <c r="AA112" i="9" l="1"/>
  <c r="AA75" i="9"/>
  <c r="AA45" i="9"/>
  <c r="AA27" i="9"/>
  <c r="AA113" i="9"/>
  <c r="AA91" i="9"/>
  <c r="AA115" i="9"/>
  <c r="AA114" i="9"/>
  <c r="AA48" i="9"/>
  <c r="AA39" i="9"/>
  <c r="AA4" i="9"/>
  <c r="AA3" i="9"/>
  <c r="AA60" i="9"/>
  <c r="AA5" i="9"/>
  <c r="AA196" i="9"/>
  <c r="AA40" i="9" l="1"/>
  <c r="AA19" i="9"/>
  <c r="AA18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8" i="9"/>
  <c r="AA149" i="9"/>
  <c r="AA150" i="9"/>
  <c r="AA152" i="9"/>
  <c r="AA151" i="9"/>
  <c r="AA153" i="9"/>
  <c r="AA154" i="9"/>
  <c r="AA156" i="9"/>
  <c r="AA157" i="9"/>
  <c r="AA158" i="9"/>
  <c r="AA159" i="9"/>
  <c r="AA160" i="9"/>
  <c r="AA161" i="9"/>
  <c r="AA162" i="9"/>
  <c r="AA163" i="9"/>
  <c r="AA164" i="9"/>
  <c r="AA165" i="9"/>
  <c r="AA166" i="9"/>
  <c r="AA168" i="9"/>
  <c r="AA169" i="9"/>
  <c r="AA170" i="9"/>
  <c r="AA171" i="9"/>
  <c r="AA172" i="9"/>
  <c r="AA173" i="9"/>
  <c r="AA174" i="9"/>
  <c r="AA176" i="9"/>
  <c r="AA177" i="9"/>
  <c r="AA155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6" i="9"/>
  <c r="AA247" i="9"/>
  <c r="AA248" i="9"/>
  <c r="AA249" i="9"/>
  <c r="AA250" i="9"/>
  <c r="AA251" i="9"/>
  <c r="AA252" i="9"/>
  <c r="AA253" i="9"/>
  <c r="AA254" i="9"/>
  <c r="AA255" i="9"/>
  <c r="AA256" i="9"/>
  <c r="AA257" i="9"/>
  <c r="AA119" i="9"/>
  <c r="AA120" i="9"/>
  <c r="AA121" i="9"/>
  <c r="AA122" i="9"/>
  <c r="AA7" i="9"/>
  <c r="AA8" i="9"/>
  <c r="AA9" i="9"/>
  <c r="AA10" i="9"/>
  <c r="AA11" i="9"/>
  <c r="AA12" i="9"/>
  <c r="AA13" i="9"/>
  <c r="AA14" i="9"/>
  <c r="AA15" i="9"/>
  <c r="AA16" i="9"/>
  <c r="AA17" i="9"/>
  <c r="AA20" i="9"/>
  <c r="AA21" i="9"/>
  <c r="AA22" i="9"/>
  <c r="AA23" i="9"/>
  <c r="AA25" i="9"/>
  <c r="AA28" i="9"/>
  <c r="AA29" i="9"/>
  <c r="AA30" i="9"/>
  <c r="AA32" i="9"/>
  <c r="AA33" i="9"/>
  <c r="AA34" i="9"/>
  <c r="AA35" i="9"/>
  <c r="AA36" i="9"/>
  <c r="AA37" i="9"/>
  <c r="AA38" i="9"/>
  <c r="AA42" i="9"/>
  <c r="AA43" i="9"/>
  <c r="AA44" i="9"/>
  <c r="AA46" i="9"/>
  <c r="AA47" i="9"/>
  <c r="AA49" i="9"/>
  <c r="AA51" i="9"/>
  <c r="AA52" i="9"/>
  <c r="AA53" i="9"/>
  <c r="AA54" i="9"/>
  <c r="AA55" i="9"/>
  <c r="AA56" i="9"/>
  <c r="AA57" i="9"/>
  <c r="AA58" i="9"/>
  <c r="AA63" i="9"/>
  <c r="AA64" i="9"/>
  <c r="AA65" i="9"/>
  <c r="AA66" i="9"/>
  <c r="AA67" i="9"/>
  <c r="AA68" i="9"/>
  <c r="AA70" i="9"/>
  <c r="AA71" i="9"/>
  <c r="AA73" i="9"/>
  <c r="AA74" i="9"/>
  <c r="AA76" i="9"/>
  <c r="AA77" i="9"/>
  <c r="AA78" i="9"/>
  <c r="AA79" i="9"/>
  <c r="AA80" i="9"/>
  <c r="AA81" i="9"/>
  <c r="AA82" i="9"/>
  <c r="AA84" i="9"/>
  <c r="AA85" i="9"/>
  <c r="AA87" i="9"/>
  <c r="AA88" i="9"/>
  <c r="AA89" i="9"/>
  <c r="AA90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9" i="9"/>
  <c r="AA110" i="9"/>
  <c r="AA111" i="9"/>
  <c r="AA116" i="9"/>
  <c r="AA117" i="9"/>
  <c r="AA118" i="9"/>
  <c r="AA6" i="9"/>
  <c r="O91" i="10"/>
  <c r="O92" i="10"/>
  <c r="O93" i="10"/>
  <c r="O95" i="10"/>
  <c r="O96" i="10"/>
  <c r="O97" i="10"/>
  <c r="O98" i="10"/>
  <c r="O99" i="10"/>
  <c r="O102" i="10"/>
  <c r="O103" i="10"/>
  <c r="O104" i="10"/>
  <c r="O105" i="10"/>
  <c r="O107" i="10"/>
  <c r="O108" i="10"/>
  <c r="O109" i="10"/>
  <c r="O110" i="10"/>
  <c r="V110" i="10"/>
  <c r="J78" i="10"/>
  <c r="T110" i="10"/>
  <c r="S110" i="10"/>
  <c r="R110" i="10"/>
  <c r="Q110" i="10"/>
  <c r="P110" i="10"/>
  <c r="V109" i="10"/>
  <c r="J83" i="10"/>
  <c r="T109" i="10"/>
  <c r="S109" i="10"/>
  <c r="R109" i="10"/>
  <c r="Q109" i="10"/>
  <c r="P109" i="10"/>
  <c r="V108" i="10"/>
  <c r="J20" i="10"/>
  <c r="T108" i="10"/>
  <c r="S108" i="10"/>
  <c r="R108" i="10"/>
  <c r="Q108" i="10"/>
  <c r="P108" i="10"/>
  <c r="V107" i="10"/>
  <c r="J55" i="10"/>
  <c r="U107" i="10" s="1"/>
  <c r="T107" i="10"/>
  <c r="S107" i="10"/>
  <c r="R107" i="10"/>
  <c r="Q107" i="10"/>
  <c r="P107" i="10"/>
  <c r="V105" i="10"/>
  <c r="J79" i="10"/>
  <c r="T105" i="10"/>
  <c r="S105" i="10"/>
  <c r="R105" i="10"/>
  <c r="Q105" i="10"/>
  <c r="P105" i="10"/>
  <c r="V104" i="10"/>
  <c r="J36" i="10"/>
  <c r="T104" i="10"/>
  <c r="S104" i="10"/>
  <c r="R104" i="10"/>
  <c r="Q104" i="10"/>
  <c r="P104" i="10"/>
  <c r="V103" i="10"/>
  <c r="J106" i="10"/>
  <c r="T103" i="10"/>
  <c r="S103" i="10"/>
  <c r="R103" i="10"/>
  <c r="Q103" i="10"/>
  <c r="P103" i="10"/>
  <c r="V102" i="10"/>
  <c r="J30" i="10"/>
  <c r="T102" i="10"/>
  <c r="S102" i="10"/>
  <c r="R102" i="10"/>
  <c r="Q102" i="10"/>
  <c r="P102" i="10"/>
  <c r="V99" i="10"/>
  <c r="J22" i="10"/>
  <c r="T99" i="10"/>
  <c r="S99" i="10"/>
  <c r="R99" i="10"/>
  <c r="Q99" i="10"/>
  <c r="P99" i="10"/>
  <c r="V98" i="10"/>
  <c r="J56" i="10"/>
  <c r="T98" i="10"/>
  <c r="S98" i="10"/>
  <c r="R98" i="10"/>
  <c r="Q98" i="10"/>
  <c r="P98" i="10"/>
  <c r="V97" i="10"/>
  <c r="J57" i="10"/>
  <c r="T97" i="10"/>
  <c r="S97" i="10"/>
  <c r="R97" i="10"/>
  <c r="Q97" i="10"/>
  <c r="P97" i="10"/>
  <c r="G15" i="9" l="1"/>
  <c r="V96" i="10"/>
  <c r="J35" i="10"/>
  <c r="T96" i="10"/>
  <c r="S96" i="10"/>
  <c r="R96" i="10"/>
  <c r="Q96" i="10"/>
  <c r="P96" i="10"/>
  <c r="V95" i="10"/>
  <c r="J37" i="10"/>
  <c r="T95" i="10"/>
  <c r="S95" i="10"/>
  <c r="R95" i="10"/>
  <c r="Q95" i="10"/>
  <c r="P95" i="10"/>
  <c r="V93" i="10"/>
  <c r="J67" i="10"/>
  <c r="T93" i="10"/>
  <c r="S93" i="10"/>
  <c r="R93" i="10"/>
  <c r="Q93" i="10"/>
  <c r="P93" i="10"/>
  <c r="V92" i="10"/>
  <c r="J24" i="10"/>
  <c r="T92" i="10"/>
  <c r="S92" i="10"/>
  <c r="R92" i="10"/>
  <c r="Q92" i="10"/>
  <c r="P92" i="10"/>
  <c r="V91" i="10"/>
  <c r="J16" i="10"/>
  <c r="T91" i="10"/>
  <c r="S91" i="10"/>
  <c r="R91" i="10"/>
  <c r="Q91" i="10"/>
  <c r="P91" i="10"/>
  <c r="O69" i="10"/>
  <c r="O70" i="10"/>
  <c r="O71" i="10"/>
  <c r="O73" i="10"/>
  <c r="O74" i="10"/>
  <c r="O75" i="10"/>
  <c r="O76" i="10"/>
  <c r="O80" i="10"/>
  <c r="O81" i="10"/>
  <c r="O82" i="10"/>
  <c r="O84" i="10"/>
  <c r="O85" i="10"/>
  <c r="O86" i="10"/>
  <c r="O87" i="10"/>
  <c r="O88" i="10"/>
  <c r="O89" i="10"/>
  <c r="O90" i="10"/>
  <c r="V90" i="10"/>
  <c r="J100" i="10"/>
  <c r="T90" i="10"/>
  <c r="S90" i="10"/>
  <c r="R90" i="10"/>
  <c r="Q90" i="10"/>
  <c r="P90" i="10"/>
  <c r="V89" i="10"/>
  <c r="J66" i="10"/>
  <c r="T89" i="10"/>
  <c r="S89" i="10"/>
  <c r="R89" i="10"/>
  <c r="Q89" i="10"/>
  <c r="P89" i="10"/>
  <c r="V88" i="10"/>
  <c r="J43" i="10"/>
  <c r="T88" i="10"/>
  <c r="S88" i="10"/>
  <c r="R88" i="10"/>
  <c r="Q88" i="10"/>
  <c r="P88" i="10"/>
  <c r="V87" i="10"/>
  <c r="J101" i="10"/>
  <c r="T87" i="10"/>
  <c r="S87" i="10"/>
  <c r="R87" i="10"/>
  <c r="Q87" i="10"/>
  <c r="P87" i="10"/>
  <c r="V86" i="10"/>
  <c r="J29" i="10"/>
  <c r="T86" i="10"/>
  <c r="S86" i="10"/>
  <c r="R86" i="10"/>
  <c r="Q86" i="10"/>
  <c r="P86" i="10"/>
  <c r="V85" i="10"/>
  <c r="J21" i="10"/>
  <c r="T85" i="10"/>
  <c r="S85" i="10"/>
  <c r="R85" i="10"/>
  <c r="Q85" i="10"/>
  <c r="P85" i="10"/>
  <c r="V84" i="10"/>
  <c r="J72" i="10"/>
  <c r="T84" i="10"/>
  <c r="S84" i="10"/>
  <c r="R84" i="10"/>
  <c r="Q84" i="10"/>
  <c r="P84" i="10"/>
  <c r="V82" i="10"/>
  <c r="J17" i="10"/>
  <c r="T82" i="10"/>
  <c r="S82" i="10"/>
  <c r="R82" i="10"/>
  <c r="Q82" i="10"/>
  <c r="P82" i="10"/>
  <c r="V81" i="10"/>
  <c r="J18" i="10"/>
  <c r="T81" i="10"/>
  <c r="S81" i="10"/>
  <c r="R81" i="10"/>
  <c r="Q81" i="10"/>
  <c r="P81" i="10"/>
  <c r="V80" i="10"/>
  <c r="J19" i="10"/>
  <c r="T80" i="10"/>
  <c r="S80" i="10"/>
  <c r="R80" i="10"/>
  <c r="Q80" i="10"/>
  <c r="P80" i="10"/>
  <c r="V76" i="10"/>
  <c r="J13" i="10"/>
  <c r="T76" i="10"/>
  <c r="S76" i="10"/>
  <c r="R76" i="10"/>
  <c r="Q76" i="10"/>
  <c r="P76" i="10"/>
  <c r="V75" i="10"/>
  <c r="J77" i="10"/>
  <c r="T75" i="10"/>
  <c r="S75" i="10"/>
  <c r="R75" i="10"/>
  <c r="Q75" i="10"/>
  <c r="P75" i="10"/>
  <c r="V74" i="10"/>
  <c r="J94" i="10"/>
  <c r="T74" i="10"/>
  <c r="S74" i="10"/>
  <c r="R74" i="10"/>
  <c r="Q74" i="10"/>
  <c r="P74" i="10"/>
  <c r="V73" i="10"/>
  <c r="J59" i="10"/>
  <c r="T73" i="10"/>
  <c r="S73" i="10"/>
  <c r="R73" i="10"/>
  <c r="Q73" i="10"/>
  <c r="P73" i="10"/>
  <c r="V71" i="10"/>
  <c r="J62" i="10"/>
  <c r="T71" i="10"/>
  <c r="S71" i="10"/>
  <c r="R71" i="10"/>
  <c r="Q71" i="10"/>
  <c r="P71" i="10"/>
  <c r="V70" i="10"/>
  <c r="J53" i="10"/>
  <c r="T70" i="10"/>
  <c r="S70" i="10"/>
  <c r="R70" i="10"/>
  <c r="Q70" i="10"/>
  <c r="P70" i="10"/>
  <c r="V69" i="10"/>
  <c r="S69" i="10"/>
  <c r="J54" i="10"/>
  <c r="T69" i="10"/>
  <c r="R69" i="10"/>
  <c r="Q69" i="10"/>
  <c r="P69" i="10"/>
  <c r="V68" i="10" l="1"/>
  <c r="T68" i="10"/>
  <c r="S68" i="10"/>
  <c r="R68" i="10"/>
  <c r="Q68" i="10"/>
  <c r="P68" i="10"/>
  <c r="O68" i="10"/>
  <c r="J60" i="10"/>
  <c r="V65" i="10"/>
  <c r="T65" i="10"/>
  <c r="S65" i="10"/>
  <c r="R65" i="10"/>
  <c r="Q65" i="10"/>
  <c r="P65" i="10"/>
  <c r="O65" i="10"/>
  <c r="J52" i="10"/>
  <c r="V64" i="10"/>
  <c r="T64" i="10"/>
  <c r="S64" i="10"/>
  <c r="R64" i="10"/>
  <c r="Q64" i="10"/>
  <c r="P64" i="10"/>
  <c r="O64" i="10"/>
  <c r="J93" i="10"/>
  <c r="U93" i="10" s="1"/>
  <c r="V63" i="10"/>
  <c r="T63" i="10"/>
  <c r="S63" i="10"/>
  <c r="R63" i="10"/>
  <c r="Q63" i="10"/>
  <c r="P63" i="10"/>
  <c r="O63" i="10"/>
  <c r="J48" i="10"/>
  <c r="V61" i="10"/>
  <c r="T61" i="10"/>
  <c r="S61" i="10"/>
  <c r="R61" i="10"/>
  <c r="Q61" i="10"/>
  <c r="P61" i="10"/>
  <c r="O61" i="10"/>
  <c r="J95" i="10"/>
  <c r="U95" i="10" s="1"/>
  <c r="V58" i="10"/>
  <c r="T58" i="10"/>
  <c r="S58" i="10"/>
  <c r="R58" i="10"/>
  <c r="Q58" i="10"/>
  <c r="P58" i="10"/>
  <c r="O58" i="10"/>
  <c r="J10" i="10"/>
  <c r="V52" i="10"/>
  <c r="T52" i="10"/>
  <c r="S52" i="10"/>
  <c r="R52" i="10"/>
  <c r="Q52" i="10"/>
  <c r="P52" i="10"/>
  <c r="O52" i="10"/>
  <c r="J28" i="10"/>
  <c r="V51" i="10"/>
  <c r="T51" i="10"/>
  <c r="S51" i="10"/>
  <c r="R51" i="10"/>
  <c r="Q51" i="10"/>
  <c r="P51" i="10"/>
  <c r="O51" i="10"/>
  <c r="J47" i="10"/>
  <c r="V50" i="10"/>
  <c r="T50" i="10"/>
  <c r="S50" i="10"/>
  <c r="R50" i="10"/>
  <c r="Q50" i="10"/>
  <c r="P50" i="10"/>
  <c r="O50" i="10"/>
  <c r="J73" i="10"/>
  <c r="U73" i="10" s="1"/>
  <c r="V49" i="10"/>
  <c r="T49" i="10"/>
  <c r="S49" i="10"/>
  <c r="R49" i="10"/>
  <c r="Q49" i="10"/>
  <c r="P49" i="10"/>
  <c r="O49" i="10"/>
  <c r="J91" i="10"/>
  <c r="V48" i="10"/>
  <c r="T48" i="10"/>
  <c r="S48" i="10"/>
  <c r="R48" i="10"/>
  <c r="Q48" i="10"/>
  <c r="P48" i="10"/>
  <c r="O48" i="10"/>
  <c r="J51" i="10"/>
  <c r="U48" i="10" s="1"/>
  <c r="V47" i="10"/>
  <c r="T47" i="10"/>
  <c r="S47" i="10"/>
  <c r="R47" i="10"/>
  <c r="Q47" i="10"/>
  <c r="P47" i="10"/>
  <c r="O47" i="10"/>
  <c r="J31" i="10"/>
  <c r="V46" i="10"/>
  <c r="T46" i="10"/>
  <c r="S46" i="10"/>
  <c r="R46" i="10"/>
  <c r="Q46" i="10"/>
  <c r="P46" i="10"/>
  <c r="O46" i="10"/>
  <c r="J50" i="10"/>
  <c r="V45" i="10"/>
  <c r="T45" i="10"/>
  <c r="S45" i="10"/>
  <c r="R45" i="10"/>
  <c r="Q45" i="10"/>
  <c r="P45" i="10"/>
  <c r="O45" i="10"/>
  <c r="J86" i="10"/>
  <c r="U86" i="10" s="1"/>
  <c r="V44" i="10"/>
  <c r="T44" i="10"/>
  <c r="S44" i="10"/>
  <c r="R44" i="10"/>
  <c r="Q44" i="10"/>
  <c r="P44" i="10"/>
  <c r="O44" i="10"/>
  <c r="J15" i="10"/>
  <c r="V42" i="10"/>
  <c r="T42" i="10"/>
  <c r="S42" i="10"/>
  <c r="R42" i="10"/>
  <c r="Q42" i="10"/>
  <c r="P42" i="10"/>
  <c r="O42" i="10"/>
  <c r="J46" i="10"/>
  <c r="V41" i="10"/>
  <c r="T41" i="10"/>
  <c r="S41" i="10"/>
  <c r="R41" i="10"/>
  <c r="Q41" i="10"/>
  <c r="P41" i="10"/>
  <c r="O41" i="10"/>
  <c r="J68" i="10"/>
  <c r="V40" i="10"/>
  <c r="T40" i="10"/>
  <c r="S40" i="10"/>
  <c r="R40" i="10"/>
  <c r="Q40" i="10"/>
  <c r="P40" i="10"/>
  <c r="O40" i="10"/>
  <c r="J74" i="10"/>
  <c r="U74" i="10" s="1"/>
  <c r="V39" i="10"/>
  <c r="T39" i="10"/>
  <c r="S39" i="10"/>
  <c r="R39" i="10"/>
  <c r="Q39" i="10"/>
  <c r="P39" i="10"/>
  <c r="O39" i="10"/>
  <c r="J75" i="10"/>
  <c r="U75" i="10" s="1"/>
  <c r="V38" i="10"/>
  <c r="T38" i="10"/>
  <c r="S38" i="10"/>
  <c r="R38" i="10"/>
  <c r="Q38" i="10"/>
  <c r="P38" i="10"/>
  <c r="O38" i="10"/>
  <c r="J76" i="10"/>
  <c r="V34" i="10"/>
  <c r="T34" i="10"/>
  <c r="S34" i="10"/>
  <c r="R34" i="10"/>
  <c r="Q34" i="10"/>
  <c r="P34" i="10"/>
  <c r="O34" i="10"/>
  <c r="J92" i="10"/>
  <c r="V33" i="10"/>
  <c r="T33" i="10"/>
  <c r="S33" i="10"/>
  <c r="R33" i="10"/>
  <c r="Q33" i="10"/>
  <c r="P33" i="10"/>
  <c r="O33" i="10"/>
  <c r="V32" i="10"/>
  <c r="T32" i="10"/>
  <c r="S32" i="10"/>
  <c r="R32" i="10"/>
  <c r="Q32" i="10"/>
  <c r="P32" i="10"/>
  <c r="O32" i="10"/>
  <c r="J58" i="10"/>
  <c r="V31" i="10"/>
  <c r="T31" i="10"/>
  <c r="S31" i="10"/>
  <c r="R31" i="10"/>
  <c r="Q31" i="10"/>
  <c r="P31" i="10"/>
  <c r="O31" i="10"/>
  <c r="J23" i="10"/>
  <c r="V28" i="10"/>
  <c r="T28" i="10"/>
  <c r="S28" i="10"/>
  <c r="R28" i="10"/>
  <c r="Q28" i="10"/>
  <c r="P28" i="10"/>
  <c r="O28" i="10"/>
  <c r="J25" i="10"/>
  <c r="V27" i="10"/>
  <c r="T27" i="10"/>
  <c r="S27" i="10"/>
  <c r="R27" i="10"/>
  <c r="Q27" i="10"/>
  <c r="P27" i="10"/>
  <c r="O27" i="10"/>
  <c r="J26" i="10"/>
  <c r="V26" i="10"/>
  <c r="T26" i="10"/>
  <c r="S26" i="10"/>
  <c r="R26" i="10"/>
  <c r="Q26" i="10"/>
  <c r="P26" i="10"/>
  <c r="O26" i="10"/>
  <c r="J45" i="10"/>
  <c r="V25" i="10"/>
  <c r="T25" i="10"/>
  <c r="S25" i="10"/>
  <c r="R25" i="10"/>
  <c r="Q25" i="10"/>
  <c r="P25" i="10"/>
  <c r="O25" i="10"/>
  <c r="J64" i="10"/>
  <c r="U25" i="10" s="1"/>
  <c r="V23" i="10"/>
  <c r="T23" i="10"/>
  <c r="S23" i="10"/>
  <c r="R23" i="10"/>
  <c r="Q23" i="10"/>
  <c r="P23" i="10"/>
  <c r="O23" i="10"/>
  <c r="J65" i="10"/>
  <c r="U23" i="10" s="1"/>
  <c r="V15" i="10"/>
  <c r="T15" i="10"/>
  <c r="S15" i="10"/>
  <c r="R15" i="10"/>
  <c r="Q15" i="10"/>
  <c r="P15" i="10"/>
  <c r="O15" i="10"/>
  <c r="J69" i="10"/>
  <c r="V14" i="10"/>
  <c r="T14" i="10"/>
  <c r="S14" i="10"/>
  <c r="R14" i="10"/>
  <c r="Q14" i="10"/>
  <c r="P14" i="10"/>
  <c r="O14" i="10"/>
  <c r="J71" i="10"/>
  <c r="V12" i="10"/>
  <c r="T12" i="10"/>
  <c r="S12" i="10"/>
  <c r="R12" i="10"/>
  <c r="Q12" i="10"/>
  <c r="P12" i="10"/>
  <c r="O12" i="10"/>
  <c r="J84" i="10"/>
  <c r="U84" i="10" s="1"/>
  <c r="V11" i="10"/>
  <c r="T11" i="10"/>
  <c r="S11" i="10"/>
  <c r="R11" i="10"/>
  <c r="Q11" i="10"/>
  <c r="P11" i="10"/>
  <c r="O11" i="10"/>
  <c r="J88" i="10"/>
  <c r="U88" i="10" s="1"/>
  <c r="V10" i="10"/>
  <c r="T10" i="10"/>
  <c r="S10" i="10"/>
  <c r="R10" i="10"/>
  <c r="Q10" i="10"/>
  <c r="P10" i="10"/>
  <c r="O10" i="10"/>
  <c r="J110" i="10"/>
  <c r="V106" i="10"/>
  <c r="T106" i="10"/>
  <c r="S106" i="10"/>
  <c r="R106" i="10"/>
  <c r="Q106" i="10"/>
  <c r="P106" i="10"/>
  <c r="O106" i="10"/>
  <c r="J33" i="10"/>
  <c r="U106" i="10" s="1"/>
  <c r="V101" i="10"/>
  <c r="T101" i="10"/>
  <c r="S101" i="10"/>
  <c r="R101" i="10"/>
  <c r="Q101" i="10"/>
  <c r="P101" i="10"/>
  <c r="O101" i="10"/>
  <c r="J32" i="10"/>
  <c r="U101" i="10" s="1"/>
  <c r="V100" i="10"/>
  <c r="T100" i="10"/>
  <c r="S100" i="10"/>
  <c r="R100" i="10"/>
  <c r="Q100" i="10"/>
  <c r="P100" i="10"/>
  <c r="O100" i="10"/>
  <c r="J85" i="10"/>
  <c r="U100" i="10" s="1"/>
  <c r="V94" i="10"/>
  <c r="T94" i="10"/>
  <c r="S94" i="10"/>
  <c r="R94" i="10"/>
  <c r="Q94" i="10"/>
  <c r="P94" i="10"/>
  <c r="O94" i="10"/>
  <c r="J87" i="10"/>
  <c r="U94" i="10" s="1"/>
  <c r="V83" i="10"/>
  <c r="T83" i="10"/>
  <c r="S83" i="10"/>
  <c r="R83" i="10"/>
  <c r="Q83" i="10"/>
  <c r="P83" i="10"/>
  <c r="O83" i="10"/>
  <c r="J102" i="10"/>
  <c r="V79" i="10"/>
  <c r="T79" i="10"/>
  <c r="S79" i="10"/>
  <c r="R79" i="10"/>
  <c r="Q79" i="10"/>
  <c r="P79" i="10"/>
  <c r="O79" i="10"/>
  <c r="J104" i="10"/>
  <c r="V78" i="10"/>
  <c r="T78" i="10"/>
  <c r="S78" i="10"/>
  <c r="R78" i="10"/>
  <c r="Q78" i="10"/>
  <c r="P78" i="10"/>
  <c r="O78" i="10"/>
  <c r="J27" i="10"/>
  <c r="U78" i="10" s="1"/>
  <c r="V77" i="10"/>
  <c r="T77" i="10"/>
  <c r="S77" i="10"/>
  <c r="R77" i="10"/>
  <c r="Q77" i="10"/>
  <c r="P77" i="10"/>
  <c r="O77" i="10"/>
  <c r="J99" i="10"/>
  <c r="V72" i="10"/>
  <c r="T72" i="10"/>
  <c r="S72" i="10"/>
  <c r="R72" i="10"/>
  <c r="Q72" i="10"/>
  <c r="P72" i="10"/>
  <c r="O72" i="10"/>
  <c r="J70" i="10"/>
  <c r="V67" i="10"/>
  <c r="T67" i="10"/>
  <c r="S67" i="10"/>
  <c r="R67" i="10"/>
  <c r="Q67" i="10"/>
  <c r="P67" i="10"/>
  <c r="O67" i="10"/>
  <c r="J89" i="10"/>
  <c r="U67" i="10" s="1"/>
  <c r="V66" i="10"/>
  <c r="T66" i="10"/>
  <c r="S66" i="10"/>
  <c r="R66" i="10"/>
  <c r="Q66" i="10"/>
  <c r="P66" i="10"/>
  <c r="O66" i="10"/>
  <c r="J90" i="10"/>
  <c r="U66" i="10" s="1"/>
  <c r="V62" i="10"/>
  <c r="T62" i="10"/>
  <c r="S62" i="10"/>
  <c r="R62" i="10"/>
  <c r="Q62" i="10"/>
  <c r="P62" i="10"/>
  <c r="O62" i="10"/>
  <c r="J108" i="10"/>
  <c r="V60" i="10"/>
  <c r="T60" i="10"/>
  <c r="S60" i="10"/>
  <c r="R60" i="10"/>
  <c r="Q60" i="10"/>
  <c r="P60" i="10"/>
  <c r="O60" i="10"/>
  <c r="J38" i="10"/>
  <c r="V59" i="10"/>
  <c r="T59" i="10"/>
  <c r="S59" i="10"/>
  <c r="R59" i="10"/>
  <c r="Q59" i="10"/>
  <c r="P59" i="10"/>
  <c r="O59" i="10"/>
  <c r="J44" i="10"/>
  <c r="U59" i="10" s="1"/>
  <c r="V57" i="10"/>
  <c r="T57" i="10"/>
  <c r="S57" i="10"/>
  <c r="R57" i="10"/>
  <c r="Q57" i="10"/>
  <c r="P57" i="10"/>
  <c r="O57" i="10"/>
  <c r="J80" i="10"/>
  <c r="U57" i="10" s="1"/>
  <c r="V56" i="10"/>
  <c r="T56" i="10"/>
  <c r="S56" i="10"/>
  <c r="R56" i="10"/>
  <c r="Q56" i="10"/>
  <c r="P56" i="10"/>
  <c r="O56" i="10"/>
  <c r="J81" i="10"/>
  <c r="U56" i="10" s="1"/>
  <c r="V55" i="10"/>
  <c r="T55" i="10"/>
  <c r="S55" i="10"/>
  <c r="R55" i="10"/>
  <c r="Q55" i="10"/>
  <c r="P55" i="10"/>
  <c r="O55" i="10"/>
  <c r="J82" i="10"/>
  <c r="U55" i="10" s="1"/>
  <c r="V54" i="10"/>
  <c r="T54" i="10"/>
  <c r="S54" i="10"/>
  <c r="R54" i="10"/>
  <c r="Q54" i="10"/>
  <c r="P54" i="10"/>
  <c r="O54" i="10"/>
  <c r="J63" i="10"/>
  <c r="U54" i="10" s="1"/>
  <c r="V53" i="10"/>
  <c r="T53" i="10"/>
  <c r="S53" i="10"/>
  <c r="R53" i="10"/>
  <c r="Q53" i="10"/>
  <c r="P53" i="10"/>
  <c r="O53" i="10"/>
  <c r="J105" i="10"/>
  <c r="V37" i="10"/>
  <c r="T37" i="10"/>
  <c r="S37" i="10"/>
  <c r="R37" i="10"/>
  <c r="Q37" i="10"/>
  <c r="P37" i="10"/>
  <c r="O37" i="10"/>
  <c r="J49" i="10"/>
  <c r="U37" i="10" s="1"/>
  <c r="V36" i="10"/>
  <c r="T36" i="10"/>
  <c r="S36" i="10"/>
  <c r="R36" i="10"/>
  <c r="Q36" i="10"/>
  <c r="P36" i="10"/>
  <c r="O36" i="10"/>
  <c r="J11" i="10"/>
  <c r="U36" i="10" s="1"/>
  <c r="V35" i="10"/>
  <c r="T35" i="10"/>
  <c r="S35" i="10"/>
  <c r="R35" i="10"/>
  <c r="Q35" i="10"/>
  <c r="P35" i="10"/>
  <c r="O35" i="10"/>
  <c r="J12" i="10"/>
  <c r="U35" i="10" s="1"/>
  <c r="V30" i="10"/>
  <c r="T30" i="10"/>
  <c r="S30" i="10"/>
  <c r="R30" i="10"/>
  <c r="Q30" i="10"/>
  <c r="P30" i="10"/>
  <c r="O30" i="10"/>
  <c r="J14" i="10"/>
  <c r="U30" i="10" s="1"/>
  <c r="V29" i="10"/>
  <c r="T29" i="10"/>
  <c r="S29" i="10"/>
  <c r="R29" i="10"/>
  <c r="Q29" i="10"/>
  <c r="P29" i="10"/>
  <c r="O29" i="10"/>
  <c r="J34" i="10"/>
  <c r="U29" i="10" s="1"/>
  <c r="V22" i="10"/>
  <c r="T22" i="10"/>
  <c r="S22" i="10"/>
  <c r="R22" i="10"/>
  <c r="Q22" i="10"/>
  <c r="P22" i="10"/>
  <c r="O22" i="10"/>
  <c r="J39" i="10"/>
  <c r="U22" i="10" s="1"/>
  <c r="V21" i="10"/>
  <c r="T21" i="10"/>
  <c r="S21" i="10"/>
  <c r="R21" i="10"/>
  <c r="Q21" i="10"/>
  <c r="P21" i="10"/>
  <c r="O21" i="10"/>
  <c r="J103" i="10"/>
  <c r="V20" i="10"/>
  <c r="T20" i="10"/>
  <c r="S20" i="10"/>
  <c r="R20" i="10"/>
  <c r="Q20" i="10"/>
  <c r="P20" i="10"/>
  <c r="O20" i="10"/>
  <c r="J61" i="10"/>
  <c r="U20" i="10" s="1"/>
  <c r="V19" i="10"/>
  <c r="T19" i="10"/>
  <c r="S19" i="10"/>
  <c r="R19" i="10"/>
  <c r="Q19" i="10"/>
  <c r="P19" i="10"/>
  <c r="O19" i="10"/>
  <c r="J40" i="10"/>
  <c r="U19" i="10" s="1"/>
  <c r="V18" i="10"/>
  <c r="T18" i="10"/>
  <c r="S18" i="10"/>
  <c r="R18" i="10"/>
  <c r="Q18" i="10"/>
  <c r="P18" i="10"/>
  <c r="O18" i="10"/>
  <c r="J41" i="10"/>
  <c r="U18" i="10" s="1"/>
  <c r="V17" i="10"/>
  <c r="T17" i="10"/>
  <c r="S17" i="10"/>
  <c r="R17" i="10"/>
  <c r="Q17" i="10"/>
  <c r="P17" i="10"/>
  <c r="O17" i="10"/>
  <c r="J42" i="10"/>
  <c r="U17" i="10" s="1"/>
  <c r="V16" i="10"/>
  <c r="T16" i="10"/>
  <c r="S16" i="10"/>
  <c r="R16" i="10"/>
  <c r="Q16" i="10"/>
  <c r="P16" i="10"/>
  <c r="O16" i="10"/>
  <c r="J109" i="10"/>
  <c r="V13" i="10"/>
  <c r="T13" i="10"/>
  <c r="S13" i="10"/>
  <c r="R13" i="10"/>
  <c r="Q13" i="10"/>
  <c r="P13" i="10"/>
  <c r="O13" i="10"/>
  <c r="J97" i="10"/>
  <c r="V43" i="10"/>
  <c r="T43" i="10"/>
  <c r="S43" i="10"/>
  <c r="R43" i="10"/>
  <c r="Q43" i="10"/>
  <c r="P43" i="10"/>
  <c r="O43" i="10"/>
  <c r="J98" i="10"/>
  <c r="V24" i="10"/>
  <c r="T24" i="10"/>
  <c r="S24" i="10"/>
  <c r="R24" i="10"/>
  <c r="Q24" i="10"/>
  <c r="P24" i="10"/>
  <c r="O24" i="10"/>
  <c r="J96" i="10"/>
  <c r="U24" i="10" s="1"/>
  <c r="G63" i="9"/>
  <c r="G62" i="9"/>
  <c r="G61" i="9"/>
  <c r="G60" i="9"/>
  <c r="G59" i="9"/>
  <c r="G58" i="9"/>
  <c r="G57" i="9"/>
  <c r="G56" i="9"/>
  <c r="G55" i="9"/>
  <c r="G54" i="9"/>
  <c r="G49" i="9"/>
  <c r="G48" i="9"/>
  <c r="G47" i="9"/>
  <c r="G46" i="9"/>
  <c r="G45" i="9"/>
  <c r="G44" i="9"/>
  <c r="G43" i="9"/>
  <c r="G42" i="9"/>
  <c r="G41" i="9"/>
  <c r="G40" i="9"/>
  <c r="G35" i="9"/>
  <c r="G34" i="9"/>
  <c r="G33" i="9"/>
  <c r="G32" i="9"/>
  <c r="G31" i="9"/>
  <c r="G29" i="9"/>
  <c r="G28" i="9"/>
  <c r="G27" i="9"/>
  <c r="G26" i="9"/>
  <c r="G21" i="9"/>
  <c r="G20" i="9"/>
  <c r="G19" i="9"/>
  <c r="G18" i="9"/>
  <c r="G17" i="9"/>
  <c r="G16" i="9"/>
  <c r="G14" i="9"/>
  <c r="M12" i="9"/>
  <c r="M14" i="9" s="1"/>
  <c r="U52" i="10" l="1"/>
  <c r="U47" i="10"/>
  <c r="U15" i="10"/>
  <c r="U28" i="10"/>
  <c r="U60" i="10"/>
  <c r="U31" i="10"/>
  <c r="U33" i="10"/>
  <c r="U43" i="10"/>
  <c r="U98" i="10"/>
  <c r="U21" i="10"/>
  <c r="U103" i="10"/>
  <c r="U34" i="10"/>
  <c r="U49" i="10"/>
  <c r="U85" i="10"/>
  <c r="U27" i="10"/>
  <c r="U40" i="10"/>
  <c r="U45" i="10"/>
  <c r="U51" i="10"/>
  <c r="U58" i="10"/>
  <c r="U61" i="10"/>
  <c r="U68" i="10"/>
  <c r="U91" i="10"/>
  <c r="U89" i="10"/>
  <c r="U13" i="10"/>
  <c r="U97" i="10"/>
  <c r="U72" i="10"/>
  <c r="U70" i="10"/>
  <c r="U79" i="10"/>
  <c r="U104" i="10"/>
  <c r="U12" i="10"/>
  <c r="U14" i="10"/>
  <c r="U71" i="10"/>
  <c r="U26" i="10"/>
  <c r="U32" i="10"/>
  <c r="U39" i="10"/>
  <c r="U41" i="10"/>
  <c r="U46" i="10"/>
  <c r="U50" i="10"/>
  <c r="U63" i="10"/>
  <c r="U90" i="10"/>
  <c r="U92" i="10"/>
  <c r="U80" i="10"/>
  <c r="U16" i="10"/>
  <c r="U109" i="10"/>
  <c r="U62" i="10"/>
  <c r="U108" i="10"/>
  <c r="U83" i="10"/>
  <c r="U102" i="10"/>
  <c r="U10" i="10"/>
  <c r="U110" i="10"/>
  <c r="U38" i="10"/>
  <c r="U44" i="10"/>
  <c r="U65" i="10"/>
  <c r="U81" i="10"/>
  <c r="U69" i="10"/>
  <c r="U87" i="10"/>
  <c r="U53" i="10"/>
  <c r="U105" i="10"/>
  <c r="U77" i="10"/>
  <c r="U99" i="10"/>
  <c r="U11" i="10"/>
  <c r="U42" i="10"/>
  <c r="U64" i="10"/>
  <c r="U82" i="10"/>
  <c r="U96" i="10"/>
  <c r="U76" i="10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E56" i="9"/>
  <c r="D56" i="9"/>
  <c r="F55" i="9"/>
  <c r="E55" i="9"/>
  <c r="D55" i="9"/>
  <c r="E54" i="9"/>
  <c r="D54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E15" i="9"/>
  <c r="D15" i="9"/>
  <c r="E14" i="9"/>
  <c r="D14" i="9"/>
  <c r="E13" i="9"/>
  <c r="D13" i="9"/>
  <c r="E12" i="9"/>
  <c r="F49" i="9"/>
  <c r="E49" i="9"/>
  <c r="D49" i="9"/>
  <c r="F48" i="9"/>
  <c r="E48" i="9"/>
  <c r="D48" i="9"/>
  <c r="F47" i="9"/>
  <c r="E47" i="9"/>
  <c r="D47" i="9"/>
  <c r="E46" i="9"/>
  <c r="D46" i="9"/>
  <c r="E45" i="9"/>
  <c r="D45" i="9"/>
  <c r="E44" i="9"/>
  <c r="D44" i="9"/>
  <c r="E43" i="9"/>
  <c r="D43" i="9"/>
  <c r="E42" i="9"/>
  <c r="D42" i="9"/>
  <c r="E41" i="9"/>
  <c r="D41" i="9"/>
  <c r="E40" i="9"/>
  <c r="D40" i="9"/>
  <c r="D27" i="9"/>
  <c r="E27" i="9"/>
  <c r="D28" i="9"/>
  <c r="E28" i="9"/>
  <c r="D29" i="9"/>
  <c r="E29" i="9"/>
  <c r="D30" i="9"/>
  <c r="E30" i="9"/>
  <c r="D31" i="9"/>
  <c r="E31" i="9"/>
  <c r="D32" i="9"/>
  <c r="E32" i="9"/>
  <c r="D33" i="9"/>
  <c r="E33" i="9"/>
  <c r="D34" i="9"/>
  <c r="E34" i="9"/>
  <c r="D35" i="9"/>
  <c r="E35" i="9"/>
  <c r="E26" i="9"/>
  <c r="D26" i="9"/>
  <c r="M8" i="9"/>
  <c r="M10" i="9" s="1"/>
  <c r="C64" i="9"/>
  <c r="C50" i="9"/>
  <c r="C36" i="9"/>
  <c r="C22" i="9"/>
  <c r="G30" i="9"/>
  <c r="G13" i="9"/>
  <c r="F56" i="9" l="1"/>
  <c r="J56" i="9" s="1"/>
  <c r="H61" i="9"/>
  <c r="F42" i="9"/>
  <c r="I41" i="9"/>
  <c r="F63" i="9"/>
  <c r="J63" i="9" s="1"/>
  <c r="E22" i="9"/>
  <c r="H57" i="9"/>
  <c r="I35" i="9"/>
  <c r="F34" i="9"/>
  <c r="J34" i="9" s="1"/>
  <c r="I49" i="9"/>
  <c r="F35" i="9"/>
  <c r="I27" i="9"/>
  <c r="I31" i="9"/>
  <c r="F33" i="9"/>
  <c r="H26" i="9"/>
  <c r="I28" i="9"/>
  <c r="I29" i="9"/>
  <c r="I32" i="9"/>
  <c r="F12" i="9"/>
  <c r="F15" i="9"/>
  <c r="I58" i="9"/>
  <c r="F32" i="9"/>
  <c r="F40" i="9"/>
  <c r="I59" i="9"/>
  <c r="I63" i="9"/>
  <c r="I17" i="9"/>
  <c r="F44" i="9"/>
  <c r="I44" i="9"/>
  <c r="F43" i="9"/>
  <c r="J48" i="9"/>
  <c r="F14" i="9"/>
  <c r="J14" i="9" s="1"/>
  <c r="F54" i="9"/>
  <c r="J58" i="9"/>
  <c r="J62" i="9"/>
  <c r="F13" i="9"/>
  <c r="J17" i="9"/>
  <c r="I15" i="9"/>
  <c r="H42" i="9"/>
  <c r="F30" i="9"/>
  <c r="F46" i="9"/>
  <c r="J46" i="9" s="1"/>
  <c r="F28" i="9"/>
  <c r="F29" i="9"/>
  <c r="F26" i="9"/>
  <c r="F31" i="9"/>
  <c r="F27" i="9"/>
  <c r="F41" i="9"/>
  <c r="F45" i="9"/>
  <c r="J45" i="9" s="1"/>
  <c r="J49" i="9"/>
  <c r="I45" i="9"/>
  <c r="J20" i="9"/>
  <c r="H16" i="9"/>
  <c r="H21" i="9"/>
  <c r="J19" i="9"/>
  <c r="H48" i="9"/>
  <c r="H46" i="9"/>
  <c r="H56" i="9"/>
  <c r="H60" i="9"/>
  <c r="I34" i="9"/>
  <c r="I46" i="9"/>
  <c r="H17" i="9"/>
  <c r="I21" i="9"/>
  <c r="H20" i="9"/>
  <c r="J60" i="9"/>
  <c r="J59" i="9"/>
  <c r="I19" i="9"/>
  <c r="H18" i="9"/>
  <c r="G64" i="9"/>
  <c r="J21" i="9"/>
  <c r="I20" i="9"/>
  <c r="H19" i="9"/>
  <c r="H45" i="9"/>
  <c r="H49" i="9"/>
  <c r="I56" i="9"/>
  <c r="H59" i="9"/>
  <c r="I60" i="9"/>
  <c r="H63" i="9"/>
  <c r="I18" i="9"/>
  <c r="J16" i="9"/>
  <c r="J18" i="9"/>
  <c r="J55" i="9"/>
  <c r="H14" i="9"/>
  <c r="G12" i="9"/>
  <c r="H55" i="9"/>
  <c r="I14" i="9"/>
  <c r="E64" i="9"/>
  <c r="I62" i="9"/>
  <c r="E50" i="9"/>
  <c r="D36" i="9"/>
  <c r="E36" i="9"/>
  <c r="I61" i="9"/>
  <c r="J57" i="9"/>
  <c r="J61" i="9"/>
  <c r="I57" i="9"/>
  <c r="H54" i="9"/>
  <c r="I55" i="9"/>
  <c r="H58" i="9"/>
  <c r="H62" i="9"/>
  <c r="H47" i="9"/>
  <c r="I48" i="9"/>
  <c r="J47" i="9"/>
  <c r="I47" i="9"/>
  <c r="H34" i="9"/>
  <c r="I54" i="9"/>
  <c r="D64" i="9"/>
  <c r="D50" i="9"/>
  <c r="I16" i="9"/>
  <c r="D22" i="9"/>
  <c r="E8" i="9" l="1"/>
  <c r="D8" i="9"/>
  <c r="J41" i="9"/>
  <c r="I12" i="9"/>
  <c r="H41" i="9"/>
  <c r="F64" i="9"/>
  <c r="J64" i="9" s="1"/>
  <c r="H35" i="9"/>
  <c r="J35" i="9"/>
  <c r="J13" i="9"/>
  <c r="J27" i="9"/>
  <c r="H28" i="9"/>
  <c r="J26" i="9"/>
  <c r="I26" i="9"/>
  <c r="F22" i="9"/>
  <c r="H29" i="9"/>
  <c r="J31" i="9"/>
  <c r="H31" i="9"/>
  <c r="J28" i="9"/>
  <c r="H32" i="9"/>
  <c r="J32" i="9"/>
  <c r="J29" i="9"/>
  <c r="J43" i="9"/>
  <c r="I30" i="9"/>
  <c r="H44" i="9"/>
  <c r="J15" i="9"/>
  <c r="H33" i="9"/>
  <c r="J44" i="9"/>
  <c r="H40" i="9"/>
  <c r="H15" i="9"/>
  <c r="H27" i="9"/>
  <c r="J54" i="9"/>
  <c r="F50" i="9"/>
  <c r="H64" i="9"/>
  <c r="I64" i="9"/>
  <c r="J42" i="9"/>
  <c r="I42" i="9"/>
  <c r="F36" i="9"/>
  <c r="F8" i="9" l="1"/>
  <c r="J12" i="9"/>
  <c r="H12" i="9"/>
  <c r="G22" i="9"/>
  <c r="H13" i="9"/>
  <c r="I13" i="9"/>
  <c r="H30" i="9"/>
  <c r="H43" i="9"/>
  <c r="I43" i="9"/>
  <c r="J30" i="9"/>
  <c r="I33" i="9"/>
  <c r="J33" i="9"/>
  <c r="G36" i="9"/>
  <c r="H36" i="9" s="1"/>
  <c r="G50" i="9"/>
  <c r="I50" i="9" s="1"/>
  <c r="J40" i="9"/>
  <c r="I40" i="9"/>
  <c r="H22" i="9" l="1"/>
  <c r="G8" i="9"/>
  <c r="M15" i="9" s="1"/>
  <c r="M16" i="9" s="1"/>
  <c r="I22" i="9"/>
  <c r="J22" i="9"/>
  <c r="J36" i="9"/>
  <c r="I36" i="9"/>
  <c r="J50" i="9"/>
  <c r="H50" i="9"/>
  <c r="I8" i="9" l="1"/>
  <c r="H8" i="9"/>
  <c r="J8" i="9"/>
</calcChain>
</file>

<file path=xl/sharedStrings.xml><?xml version="1.0" encoding="utf-8"?>
<sst xmlns="http://schemas.openxmlformats.org/spreadsheetml/2006/main" count="1385" uniqueCount="231">
  <si>
    <t>Arroz blanco</t>
  </si>
  <si>
    <t>Lentejas</t>
  </si>
  <si>
    <t>Mantequilla</t>
  </si>
  <si>
    <t>Arroz integral</t>
  </si>
  <si>
    <t>Fibra</t>
  </si>
  <si>
    <t>Arroz basmati</t>
  </si>
  <si>
    <t>Quinoa</t>
  </si>
  <si>
    <t>Amaranto</t>
  </si>
  <si>
    <t>Mijo</t>
  </si>
  <si>
    <t>Choclo/Maíz</t>
  </si>
  <si>
    <t>Papas asadas</t>
  </si>
  <si>
    <t>Papas cocidas</t>
  </si>
  <si>
    <t>Camote/Papa dulce</t>
  </si>
  <si>
    <t>Pan blanco (1 rebanada (42 g))</t>
  </si>
  <si>
    <t>Pan integral (1 rebanada (46 g))</t>
  </si>
  <si>
    <t>Manzana</t>
  </si>
  <si>
    <t>Pera</t>
  </si>
  <si>
    <t>Mango</t>
  </si>
  <si>
    <t>Uvas</t>
  </si>
  <si>
    <t>Pasas</t>
  </si>
  <si>
    <t>Moras</t>
  </si>
  <si>
    <t>Arándanos</t>
  </si>
  <si>
    <t>Frutillas/fresas</t>
  </si>
  <si>
    <t>Piña</t>
  </si>
  <si>
    <t>Kiwi</t>
  </si>
  <si>
    <t>Alimento</t>
  </si>
  <si>
    <t>Categoría</t>
  </si>
  <si>
    <t>Proteínas</t>
  </si>
  <si>
    <t>Coco laminado</t>
  </si>
  <si>
    <t>Aceitunas</t>
  </si>
  <si>
    <t>Aceite de oliva</t>
  </si>
  <si>
    <t>Aceite de coco</t>
  </si>
  <si>
    <t>Ghee o mantequilla clarificada</t>
  </si>
  <si>
    <t>Nueces</t>
  </si>
  <si>
    <t>Nueces pecanas</t>
  </si>
  <si>
    <t>Almendras</t>
  </si>
  <si>
    <t>Sésamo</t>
  </si>
  <si>
    <t>Semillas de maravilla o girasol</t>
  </si>
  <si>
    <t>Semillas zapallo o calabaza</t>
  </si>
  <si>
    <t>Tahini (pasta de sésamo)</t>
  </si>
  <si>
    <t>Huevo</t>
  </si>
  <si>
    <t>MCT oil</t>
  </si>
  <si>
    <t>Frambuesas</t>
  </si>
  <si>
    <t>Plátano/Banana</t>
  </si>
  <si>
    <t>Mantequilla de almendras</t>
  </si>
  <si>
    <t>Carne de vacuno/res (lomo)</t>
  </si>
  <si>
    <t>Queso (gauda)</t>
  </si>
  <si>
    <t>Avellanas</t>
  </si>
  <si>
    <t>Carbohidratos</t>
  </si>
  <si>
    <t>Grasas</t>
  </si>
  <si>
    <t>Calorías</t>
  </si>
  <si>
    <t>Kale</t>
  </si>
  <si>
    <t>Brócoli</t>
  </si>
  <si>
    <t>% grasa</t>
  </si>
  <si>
    <t>Grasa</t>
  </si>
  <si>
    <t>Carbohidratos netos</t>
  </si>
  <si>
    <t>Carbos Netos</t>
  </si>
  <si>
    <t>CALORÍAS</t>
  </si>
  <si>
    <t>Cantidad en gramos</t>
  </si>
  <si>
    <t>TOTAL</t>
  </si>
  <si>
    <t>MACRONUTRIENTES (gramos)</t>
  </si>
  <si>
    <t>Peso Magro</t>
  </si>
  <si>
    <t>Requerimiento proteínas</t>
  </si>
  <si>
    <t>Tomate</t>
  </si>
  <si>
    <t>Acelga</t>
  </si>
  <si>
    <t>Espinacas</t>
  </si>
  <si>
    <t>Zapallo italiano</t>
  </si>
  <si>
    <t>Espárrago</t>
  </si>
  <si>
    <t>Repollitos de bruselas</t>
  </si>
  <si>
    <t>Ingesta calórica</t>
  </si>
  <si>
    <t>Peso</t>
  </si>
  <si>
    <t>Tasa met. Basal</t>
  </si>
  <si>
    <t>PAL</t>
  </si>
  <si>
    <t>Gasto energético diario</t>
  </si>
  <si>
    <t>Budín de chía chocolate</t>
  </si>
  <si>
    <t xml:space="preserve">Budín de chía </t>
  </si>
  <si>
    <t>Granola Paleo</t>
  </si>
  <si>
    <t>Castañas de cajú</t>
  </si>
  <si>
    <t>Pistachos</t>
  </si>
  <si>
    <t>Déficit/Superávit</t>
  </si>
  <si>
    <t>Smoothie energético</t>
  </si>
  <si>
    <t>Smoothie verde de kiwi</t>
  </si>
  <si>
    <t>Smoothie verde</t>
  </si>
  <si>
    <t>Yogur de coco</t>
  </si>
  <si>
    <t>Leche de frutos secos</t>
  </si>
  <si>
    <t>Leche de coco</t>
  </si>
  <si>
    <t>Latte de cúrcuma</t>
  </si>
  <si>
    <t>Pancakes de trigo sarraceno</t>
  </si>
  <si>
    <t>Souffle de calabaza butternut</t>
  </si>
  <si>
    <t>Kuchen de miga y arándanos</t>
  </si>
  <si>
    <t>Fudge de chocolate</t>
  </si>
  <si>
    <t>Bombones de chocolate y coco</t>
  </si>
  <si>
    <t>Batido energético de chocolate</t>
  </si>
  <si>
    <t>Banana bread paleo</t>
  </si>
  <si>
    <t>Muffin Zucchini y Zanahoria</t>
  </si>
  <si>
    <t>Soufflé de zanahorias</t>
  </si>
  <si>
    <t>Pancakes low carb coco</t>
  </si>
  <si>
    <t>Queso parmesano vegano</t>
  </si>
  <si>
    <t>Queso fresco vegano</t>
  </si>
  <si>
    <t>Queso crema vegano</t>
  </si>
  <si>
    <t>Mantequilla de frutos secos</t>
  </si>
  <si>
    <t>Kinutella</t>
  </si>
  <si>
    <t>Veganesa Zanahoria Jengibre</t>
  </si>
  <si>
    <t>Salsa TZATZIKI</t>
  </si>
  <si>
    <t>Salsa babaganoush</t>
  </si>
  <si>
    <t>Pesto paleo</t>
  </si>
  <si>
    <t>Snacks de linaza</t>
  </si>
  <si>
    <t>Crackers de almendras con semillas</t>
  </si>
  <si>
    <t>Soufflé de coliflor</t>
  </si>
  <si>
    <t>Soufflé de Brócoli</t>
  </si>
  <si>
    <t>Rollitos de huevo y espárrago</t>
  </si>
  <si>
    <t>Ricotta asada</t>
  </si>
  <si>
    <t>Frittata de coliflor</t>
  </si>
  <si>
    <t>Frittata o tortilla de huevos</t>
  </si>
  <si>
    <t>Zucchini Noodles con pesto espinaca</t>
  </si>
  <si>
    <t>Rolls de berenjena y queso crema</t>
  </si>
  <si>
    <t>Ratatouille</t>
  </si>
  <si>
    <t>Pino vegano</t>
  </si>
  <si>
    <t>Pescado al horno</t>
  </si>
  <si>
    <t>Papillote de pescado</t>
  </si>
  <si>
    <t>Papillote de congrio</t>
  </si>
  <si>
    <t>Merluza Austral con limón y tomillo</t>
  </si>
  <si>
    <t>Choritos en vino blanco</t>
  </si>
  <si>
    <t>Choritos en salsa de tomate</t>
  </si>
  <si>
    <t>Caldillo de congrio</t>
  </si>
  <si>
    <t>Pan Keto Hamburguesa  de harina de coco y almendras</t>
  </si>
  <si>
    <t>Sushi paleo</t>
  </si>
  <si>
    <t>Salteado de pollo con verduras</t>
  </si>
  <si>
    <t>Pollo grillado marinado en especias</t>
  </si>
  <si>
    <t>Pollo asado al horno</t>
  </si>
  <si>
    <t>Receta</t>
  </si>
  <si>
    <t>Proteína</t>
  </si>
  <si>
    <t>Azúcar</t>
  </si>
  <si>
    <t>Pollo a la cazadora</t>
  </si>
  <si>
    <t>Porciones</t>
  </si>
  <si>
    <t>Pechuga de pollo con limón y especias</t>
  </si>
  <si>
    <t>Minestrone de pollo</t>
  </si>
  <si>
    <t>Brocheta Slouvaki de pollo</t>
  </si>
  <si>
    <t>Nachos paleo saludables</t>
  </si>
  <si>
    <t>Filetitos de carne con papas fritas saludables</t>
  </si>
  <si>
    <t>Ossobuco a la cacerola</t>
  </si>
  <si>
    <t>Salteado de carne con verduras y salsa de tahini</t>
  </si>
  <si>
    <t>Plateada al jugo</t>
  </si>
  <si>
    <t>Mini albóndigas de cerdo</t>
  </si>
  <si>
    <t>Croquetas de carne</t>
  </si>
  <si>
    <t>Asado molido de carne</t>
  </si>
  <si>
    <t>Smoothie de berries</t>
  </si>
  <si>
    <t>Mini tartas triple sabor intenso</t>
  </si>
  <si>
    <t>Shakshuka</t>
  </si>
  <si>
    <t>Palta asada con huevos</t>
  </si>
  <si>
    <t>No</t>
  </si>
  <si>
    <t>Desayuno</t>
  </si>
  <si>
    <t>Almuerzo/cena</t>
  </si>
  <si>
    <t>Snacks y postres</t>
  </si>
  <si>
    <t>Desayunos</t>
  </si>
  <si>
    <t>Cena</t>
  </si>
  <si>
    <t>Almuerzo</t>
  </si>
  <si>
    <t>Información Nutricional en 100 gramos - Snacks y postres</t>
  </si>
  <si>
    <t>Información Nutricional recetas por porción - Snacks y postres</t>
  </si>
  <si>
    <t>Pizza base</t>
  </si>
  <si>
    <t>Butter Chicken</t>
  </si>
  <si>
    <t>Sopa zapallos italianos</t>
  </si>
  <si>
    <t>Sopa de zapallo</t>
  </si>
  <si>
    <t>Keto lasagna</t>
  </si>
  <si>
    <t>Butter chicken paleo</t>
  </si>
  <si>
    <t>Stir fry veggies</t>
  </si>
  <si>
    <t>Budín de chía y chocolate</t>
  </si>
  <si>
    <t>Pan Keto de harina de coco y almendras</t>
  </si>
  <si>
    <t>Pancakes low carb</t>
  </si>
  <si>
    <t>Smoothie bowl berries</t>
  </si>
  <si>
    <t>Bircher paleo</t>
  </si>
  <si>
    <t>Budín de chía y berries</t>
  </si>
  <si>
    <t>Budín de chía y arándanos</t>
  </si>
  <si>
    <t>BUDÍN DE CHÍA FRUTILLAS Y ARÁNDANOS</t>
  </si>
  <si>
    <t>Budín de chía blanca</t>
  </si>
  <si>
    <t>Pan trigo sarraceno</t>
  </si>
  <si>
    <t>Pan de quinoa y chia</t>
  </si>
  <si>
    <t>Pan de linaza rubia</t>
  </si>
  <si>
    <t>Pan Sandwich o tapaditos</t>
  </si>
  <si>
    <t>Porridge de amaranto</t>
  </si>
  <si>
    <t>Pasta de pollo</t>
  </si>
  <si>
    <t>Paté de pollo</t>
  </si>
  <si>
    <t>Pan Keto de almendras, linaza y maravilla</t>
  </si>
  <si>
    <t>Porridge Low Carb con plátano</t>
  </si>
  <si>
    <t>Pan keto Almendras y semillas</t>
  </si>
  <si>
    <t>Porridge Low Carb</t>
  </si>
  <si>
    <t>Crumble de peras y manzanas</t>
  </si>
  <si>
    <t>Fudge de chocolate y almendras</t>
  </si>
  <si>
    <t>Energy balls</t>
  </si>
  <si>
    <t>Chocolate tart</t>
  </si>
  <si>
    <t>Low carb panacotta</t>
  </si>
  <si>
    <t>Garbanzos (secos)</t>
  </si>
  <si>
    <t>Pasta (seca)</t>
  </si>
  <si>
    <t>Porotos/Frijoles (secos)</t>
  </si>
  <si>
    <t>Trigo Sarraceno (seco)</t>
  </si>
  <si>
    <t>Avena (seca)</t>
  </si>
  <si>
    <t>Palta/Aguacate</t>
  </si>
  <si>
    <t>Cerdo</t>
  </si>
  <si>
    <t>Cordero</t>
  </si>
  <si>
    <t>Mariscos</t>
  </si>
  <si>
    <t>Pechuga de pollo</t>
  </si>
  <si>
    <t>Pescado (salmón)</t>
  </si>
  <si>
    <t>Pollo muslo</t>
  </si>
  <si>
    <t>Repollo</t>
  </si>
  <si>
    <t>Zapallo</t>
  </si>
  <si>
    <t>Champiñones</t>
  </si>
  <si>
    <t>Lechuga</t>
  </si>
  <si>
    <t>Zanahorias</t>
  </si>
  <si>
    <t>Pimentón/Pimiento</t>
  </si>
  <si>
    <t>Información Nutricional en 100 gramos Desayunos</t>
  </si>
  <si>
    <t>Gramos por proción</t>
  </si>
  <si>
    <t>Pan de quinoa y semillas</t>
  </si>
  <si>
    <t>Ciclo</t>
  </si>
  <si>
    <t>Observaciones</t>
  </si>
  <si>
    <t>Keto y Balance</t>
  </si>
  <si>
    <t>Balance</t>
  </si>
  <si>
    <t>Consumir una presa de pollo con un pequeña porción de las verduras del caldo</t>
  </si>
  <si>
    <t>Consumir una porción de carne con un pequeña porción de las verduras del caldo</t>
  </si>
  <si>
    <t>Keto y balance</t>
  </si>
  <si>
    <t>En keto, reducir porción a la mitad</t>
  </si>
  <si>
    <t>En keto, reducir porción de verduras a la mitad</t>
  </si>
  <si>
    <t>Roast beef al horno (sin papas)</t>
  </si>
  <si>
    <t>Información Nutricional en 100 gramos - Almuerzos y cenas</t>
  </si>
  <si>
    <t>En keto, no más de 100 ml</t>
  </si>
  <si>
    <t>En keto, no más de 1 porción (32 g)</t>
  </si>
  <si>
    <t>En keto, no más de 1 porción (67 g)</t>
  </si>
  <si>
    <t>Alto en calorías</t>
  </si>
  <si>
    <t>No más de una porción.</t>
  </si>
  <si>
    <t>Ossobuco a la cacerola (Keto)</t>
  </si>
  <si>
    <t>Pollo a la cazadora (keto)</t>
  </si>
  <si>
    <t>Quinoa Bread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</si>
</sst>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_);[Red]\(#,##0.0\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6796B"/>
        <bgColor indexed="64"/>
      </patternFill>
    </fill>
  </fills>
  <borders count="13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17600024414813E-2"/>
      </left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/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887081514938816E-2"/>
      </left>
      <right/>
      <top style="thin">
        <color theme="2" tint="-9.9887081514938816E-2"/>
      </top>
      <bottom style="thin">
        <color theme="2" tint="-9.9887081514938816E-2"/>
      </bottom>
      <diagonal/>
    </border>
    <border>
      <left/>
      <right/>
      <top style="thin">
        <color theme="2" tint="-9.9887081514938816E-2"/>
      </top>
      <bottom style="thin">
        <color theme="2" tint="-9.9887081514938816E-2"/>
      </bottom>
      <diagonal/>
    </border>
    <border>
      <left/>
      <right style="thin">
        <color theme="2" tint="-9.9887081514938816E-2"/>
      </right>
      <top style="thin">
        <color theme="2" tint="-9.9887081514938816E-2"/>
      </top>
      <bottom style="thin">
        <color theme="2" tint="-9.9887081514938816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165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0" fontId="2" fillId="4" borderId="1" xfId="0" applyFont="1" applyFill="1" applyBorder="1" applyAlignment="1">
      <alignment horizontal="center"/>
    </xf>
    <xf numFmtId="164" fontId="0" fillId="3" borderId="1" xfId="0" applyNumberFormat="1" applyFill="1" applyBorder="1"/>
    <xf numFmtId="164" fontId="0" fillId="5" borderId="1" xfId="0" applyNumberFormat="1" applyFill="1" applyBorder="1"/>
    <xf numFmtId="165" fontId="0" fillId="5" borderId="1" xfId="0" applyNumberFormat="1" applyFill="1" applyBorder="1"/>
    <xf numFmtId="164" fontId="3" fillId="3" borderId="1" xfId="0" applyNumberFormat="1" applyFont="1" applyFill="1" applyBorder="1"/>
    <xf numFmtId="164" fontId="3" fillId="5" borderId="1" xfId="0" applyNumberFormat="1" applyFont="1" applyFill="1" applyBorder="1"/>
    <xf numFmtId="165" fontId="3" fillId="5" borderId="1" xfId="0" applyNumberFormat="1" applyFont="1" applyFill="1" applyBorder="1"/>
    <xf numFmtId="164" fontId="3" fillId="0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164" fontId="3" fillId="0" borderId="8" xfId="0" applyNumberFormat="1" applyFont="1" applyFill="1" applyBorder="1"/>
    <xf numFmtId="164" fontId="0" fillId="0" borderId="8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166" fontId="0" fillId="3" borderId="1" xfId="0" applyNumberFormat="1" applyFill="1" applyBorder="1"/>
    <xf numFmtId="0" fontId="0" fillId="6" borderId="0" xfId="0" applyFill="1"/>
    <xf numFmtId="0" fontId="0" fillId="0" borderId="12" xfId="0" applyBorder="1"/>
    <xf numFmtId="164" fontId="0" fillId="0" borderId="12" xfId="0" applyNumberFormat="1" applyBorder="1"/>
    <xf numFmtId="3" fontId="0" fillId="0" borderId="0" xfId="0" applyNumberFormat="1"/>
    <xf numFmtId="0" fontId="0" fillId="0" borderId="0" xfId="0" applyFill="1" applyBorder="1"/>
    <xf numFmtId="166" fontId="0" fillId="0" borderId="12" xfId="0" applyNumberFormat="1" applyBorder="1" applyAlignment="1">
      <alignment horizontal="right"/>
    </xf>
    <xf numFmtId="0" fontId="2" fillId="7" borderId="12" xfId="0" applyFont="1" applyFill="1" applyBorder="1"/>
    <xf numFmtId="0" fontId="2" fillId="7" borderId="12" xfId="0" applyFont="1" applyFill="1" applyBorder="1" applyAlignment="1">
      <alignment horizontal="center"/>
    </xf>
    <xf numFmtId="164" fontId="0" fillId="0" borderId="12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/>
    </xf>
  </cellXfs>
  <cellStyles count="2">
    <cellStyle name="Normal" xfId="0" builtinId="0"/>
    <cellStyle name="Per 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CBB68"/>
      <color rgb="FFCAE1B9"/>
      <color rgb="FF91D5DD"/>
      <color rgb="FF067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7</xdr:row>
      <xdr:rowOff>88900</xdr:rowOff>
    </xdr:from>
    <xdr:to>
      <xdr:col>1</xdr:col>
      <xdr:colOff>762000</xdr:colOff>
      <xdr:row>9</xdr:row>
      <xdr:rowOff>139700</xdr:rowOff>
    </xdr:to>
    <xdr:sp macro="" textlink="">
      <xdr:nvSpPr>
        <xdr:cNvPr id="2" name="Flecha abajo 1">
          <a:extLst>
            <a:ext uri="{FF2B5EF4-FFF2-40B4-BE49-F238E27FC236}">
              <a16:creationId xmlns:a16="http://schemas.microsoft.com/office/drawing/2014/main" id="{3B3A9FCD-D75D-494C-94A1-A760D6F92DFC}"/>
            </a:ext>
          </a:extLst>
        </xdr:cNvPr>
        <xdr:cNvSpPr/>
      </xdr:nvSpPr>
      <xdr:spPr>
        <a:xfrm>
          <a:off x="11569700" y="1511300"/>
          <a:ext cx="3429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355600</xdr:colOff>
      <xdr:row>7</xdr:row>
      <xdr:rowOff>88900</xdr:rowOff>
    </xdr:from>
    <xdr:to>
      <xdr:col>2</xdr:col>
      <xdr:colOff>698500</xdr:colOff>
      <xdr:row>9</xdr:row>
      <xdr:rowOff>139700</xdr:rowOff>
    </xdr:to>
    <xdr:sp macro="" textlink="">
      <xdr:nvSpPr>
        <xdr:cNvPr id="3" name="Flecha abajo 2">
          <a:extLst>
            <a:ext uri="{FF2B5EF4-FFF2-40B4-BE49-F238E27FC236}">
              <a16:creationId xmlns:a16="http://schemas.microsoft.com/office/drawing/2014/main" id="{AF57A8DE-19D8-0845-B355-F3F6C9FC4494}"/>
            </a:ext>
          </a:extLst>
        </xdr:cNvPr>
        <xdr:cNvSpPr/>
      </xdr:nvSpPr>
      <xdr:spPr>
        <a:xfrm>
          <a:off x="13347700" y="1511300"/>
          <a:ext cx="3429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177800</xdr:colOff>
      <xdr:row>4</xdr:row>
      <xdr:rowOff>190500</xdr:rowOff>
    </xdr:from>
    <xdr:to>
      <xdr:col>1</xdr:col>
      <xdr:colOff>1028700</xdr:colOff>
      <xdr:row>7</xdr:row>
      <xdr:rowOff>63500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5711D78-8E31-A942-B09B-049C470B7317}"/>
            </a:ext>
          </a:extLst>
        </xdr:cNvPr>
        <xdr:cNvSpPr txBox="1"/>
      </xdr:nvSpPr>
      <xdr:spPr>
        <a:xfrm>
          <a:off x="11328400" y="1003300"/>
          <a:ext cx="850900" cy="48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/>
            <a:t>Seleccionar</a:t>
          </a:r>
          <a:r>
            <a:rPr lang="es-ES_tradnl" sz="1100" b="1" baseline="0"/>
            <a:t> alimento</a:t>
          </a:r>
          <a:endParaRPr lang="es-ES_tradnl" sz="1100" b="1"/>
        </a:p>
      </xdr:txBody>
    </xdr:sp>
    <xdr:clientData/>
  </xdr:twoCellAnchor>
  <xdr:twoCellAnchor>
    <xdr:from>
      <xdr:col>1</xdr:col>
      <xdr:colOff>1714500</xdr:colOff>
      <xdr:row>4</xdr:row>
      <xdr:rowOff>190500</xdr:rowOff>
    </xdr:from>
    <xdr:to>
      <xdr:col>2</xdr:col>
      <xdr:colOff>1143000</xdr:colOff>
      <xdr:row>7</xdr:row>
      <xdr:rowOff>63500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574824B-DAB2-5646-9B48-7670D7436D72}"/>
            </a:ext>
          </a:extLst>
        </xdr:cNvPr>
        <xdr:cNvSpPr txBox="1"/>
      </xdr:nvSpPr>
      <xdr:spPr>
        <a:xfrm>
          <a:off x="12865100" y="1003300"/>
          <a:ext cx="1270000" cy="48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/>
            <a:t>Ingresar</a:t>
          </a:r>
          <a:r>
            <a:rPr lang="es-ES_tradnl" sz="1100" b="1" baseline="0"/>
            <a:t> cantidad en gramos</a:t>
          </a:r>
          <a:endParaRPr lang="es-ES_tradnl" sz="1100" b="1"/>
        </a:p>
      </xdr:txBody>
    </xdr:sp>
    <xdr:clientData/>
  </xdr:twoCellAnchor>
  <xdr:twoCellAnchor editAs="oneCell">
    <xdr:from>
      <xdr:col>0</xdr:col>
      <xdr:colOff>88900</xdr:colOff>
      <xdr:row>0</xdr:row>
      <xdr:rowOff>101600</xdr:rowOff>
    </xdr:from>
    <xdr:to>
      <xdr:col>2</xdr:col>
      <xdr:colOff>25400</xdr:colOff>
      <xdr:row>4</xdr:row>
      <xdr:rowOff>64577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08F4C0-6C51-E645-AF62-355F21BE2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101600"/>
          <a:ext cx="3683000" cy="7757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1</xdr:row>
      <xdr:rowOff>101600</xdr:rowOff>
    </xdr:from>
    <xdr:to>
      <xdr:col>3</xdr:col>
      <xdr:colOff>190500</xdr:colOff>
      <xdr:row>5</xdr:row>
      <xdr:rowOff>64577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ADF868-580D-744E-A86A-06B8AD9E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101600"/>
          <a:ext cx="3683000" cy="7757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</xdr:row>
      <xdr:rowOff>139700</xdr:rowOff>
    </xdr:from>
    <xdr:to>
      <xdr:col>2</xdr:col>
      <xdr:colOff>190500</xdr:colOff>
      <xdr:row>5</xdr:row>
      <xdr:rowOff>102677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3658C0-167E-5942-B959-128533FA1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342900"/>
          <a:ext cx="3683000" cy="7757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127000</xdr:rowOff>
    </xdr:from>
    <xdr:to>
      <xdr:col>3</xdr:col>
      <xdr:colOff>101600</xdr:colOff>
      <xdr:row>5</xdr:row>
      <xdr:rowOff>89977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35A3F8-CB48-7941-9AAC-AD840BD65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330200"/>
          <a:ext cx="3683000" cy="7757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3225800</xdr:colOff>
      <xdr:row>4</xdr:row>
      <xdr:rowOff>166177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A1EFBE-3834-5B4E-98A8-888F91429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203200"/>
          <a:ext cx="3683000" cy="775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30F08-985A-814F-AD56-66F72713509B}">
  <dimension ref="A1:AE381"/>
  <sheetViews>
    <sheetView showGridLines="0" showRowColHeaders="0" tabSelected="1" zoomScaleNormal="100" workbookViewId="0">
      <selection activeCell="B12" sqref="B12"/>
    </sheetView>
  </sheetViews>
  <sheetFormatPr baseColWidth="10" defaultRowHeight="16" outlineLevelCol="1" x14ac:dyDescent="0.2"/>
  <cols>
    <col min="2" max="2" width="38.33203125" bestFit="1" customWidth="1"/>
    <col min="3" max="3" width="17.6640625" bestFit="1" customWidth="1"/>
    <col min="6" max="6" width="12" bestFit="1" customWidth="1"/>
    <col min="10" max="10" width="12" bestFit="1" customWidth="1"/>
    <col min="11" max="11" width="3.1640625" customWidth="1"/>
    <col min="12" max="12" width="21.83203125" hidden="1" customWidth="1" outlineLevel="1"/>
    <col min="13" max="13" width="10.83203125" hidden="1" customWidth="1" outlineLevel="1"/>
    <col min="14" max="14" width="10.83203125" collapsed="1"/>
    <col min="20" max="20" width="14.5" hidden="1" customWidth="1" outlineLevel="1"/>
    <col min="21" max="21" width="27.83203125" style="26" hidden="1" customWidth="1" outlineLevel="1"/>
    <col min="22" max="22" width="6.1640625" hidden="1" customWidth="1" outlineLevel="1"/>
    <col min="23" max="23" width="8.5" hidden="1" customWidth="1" outlineLevel="1"/>
    <col min="24" max="24" width="12.33203125" hidden="1" customWidth="1" outlineLevel="1"/>
    <col min="25" max="25" width="6.6640625" hidden="1" customWidth="1" outlineLevel="1"/>
    <col min="26" max="26" width="5.33203125" hidden="1" customWidth="1" outlineLevel="1"/>
    <col min="27" max="27" width="17.6640625" hidden="1" customWidth="1" outlineLevel="1"/>
    <col min="28" max="28" width="7.6640625" hidden="1" customWidth="1" outlineLevel="1"/>
    <col min="29" max="29" width="13.33203125" hidden="1" customWidth="1" outlineLevel="1"/>
    <col min="30" max="30" width="10.83203125" hidden="1" customWidth="1" outlineLevel="1"/>
    <col min="31" max="31" width="10.83203125" collapsed="1"/>
  </cols>
  <sheetData>
    <row r="1" spans="1:30" x14ac:dyDescent="0.2">
      <c r="V1">
        <v>9</v>
      </c>
      <c r="W1">
        <v>4</v>
      </c>
      <c r="AA1">
        <v>4</v>
      </c>
      <c r="AD1" s="3"/>
    </row>
    <row r="2" spans="1:30" x14ac:dyDescent="0.2">
      <c r="H2" s="6">
        <v>9</v>
      </c>
      <c r="I2" s="6">
        <v>4</v>
      </c>
      <c r="J2" s="6">
        <v>4</v>
      </c>
      <c r="T2" t="s">
        <v>26</v>
      </c>
      <c r="U2" s="26" t="s">
        <v>130</v>
      </c>
      <c r="V2" t="s">
        <v>54</v>
      </c>
      <c r="W2" t="s">
        <v>131</v>
      </c>
      <c r="X2" t="s">
        <v>48</v>
      </c>
      <c r="Y2" t="s">
        <v>132</v>
      </c>
      <c r="Z2" t="s">
        <v>4</v>
      </c>
      <c r="AA2" t="s">
        <v>55</v>
      </c>
      <c r="AB2" t="s">
        <v>50</v>
      </c>
      <c r="AC2" t="s">
        <v>50</v>
      </c>
      <c r="AD2" t="s">
        <v>26</v>
      </c>
    </row>
    <row r="3" spans="1:30" x14ac:dyDescent="0.2">
      <c r="T3" t="s">
        <v>152</v>
      </c>
      <c r="U3" s="26" t="s">
        <v>31</v>
      </c>
      <c r="V3" s="3">
        <v>99</v>
      </c>
      <c r="W3" s="3"/>
      <c r="X3" s="3"/>
      <c r="Y3" s="3"/>
      <c r="Z3" s="3"/>
      <c r="AA3" s="3">
        <f t="shared" ref="AA3:AA23" si="0">X3-Z3</f>
        <v>0</v>
      </c>
      <c r="AB3" s="3">
        <v>892</v>
      </c>
      <c r="AC3" s="3">
        <v>892</v>
      </c>
      <c r="AD3" s="3" t="s">
        <v>25</v>
      </c>
    </row>
    <row r="4" spans="1:30" x14ac:dyDescent="0.2">
      <c r="T4" t="s">
        <v>152</v>
      </c>
      <c r="U4" s="26" t="s">
        <v>30</v>
      </c>
      <c r="V4" s="3">
        <v>100</v>
      </c>
      <c r="W4" s="3"/>
      <c r="X4" s="3"/>
      <c r="Y4" s="3"/>
      <c r="Z4" s="3"/>
      <c r="AA4" s="3">
        <f t="shared" si="0"/>
        <v>0</v>
      </c>
      <c r="AB4" s="3">
        <v>900</v>
      </c>
      <c r="AC4" s="3">
        <v>900</v>
      </c>
      <c r="AD4" s="3" t="s">
        <v>25</v>
      </c>
    </row>
    <row r="5" spans="1:30" x14ac:dyDescent="0.2">
      <c r="T5" t="s">
        <v>152</v>
      </c>
      <c r="U5" s="26" t="s">
        <v>29</v>
      </c>
      <c r="V5" s="3">
        <v>10.7</v>
      </c>
      <c r="W5" s="3">
        <v>0.8</v>
      </c>
      <c r="X5" s="3">
        <v>6.3</v>
      </c>
      <c r="Y5" s="3"/>
      <c r="Z5" s="3">
        <v>3.2</v>
      </c>
      <c r="AA5" s="3">
        <f t="shared" si="0"/>
        <v>3.0999999999999996</v>
      </c>
      <c r="AB5" s="3">
        <v>111.9</v>
      </c>
      <c r="AC5" s="3">
        <v>111.9</v>
      </c>
      <c r="AD5" s="3" t="s">
        <v>25</v>
      </c>
    </row>
    <row r="6" spans="1:30" x14ac:dyDescent="0.2">
      <c r="D6" s="31" t="s">
        <v>60</v>
      </c>
      <c r="E6" s="32"/>
      <c r="F6" s="32"/>
      <c r="G6" s="33" t="s">
        <v>57</v>
      </c>
      <c r="H6" s="34"/>
      <c r="I6" s="34"/>
      <c r="J6" s="35"/>
      <c r="L6" s="9" t="s">
        <v>70</v>
      </c>
      <c r="M6" s="18">
        <v>58.3</v>
      </c>
      <c r="T6" t="s">
        <v>152</v>
      </c>
      <c r="U6" s="26" t="s">
        <v>64</v>
      </c>
      <c r="V6" s="3">
        <v>0.1</v>
      </c>
      <c r="W6" s="3">
        <v>1.9</v>
      </c>
      <c r="X6" s="3">
        <v>4.0999999999999996</v>
      </c>
      <c r="Y6" s="3">
        <v>1.1000000000000001</v>
      </c>
      <c r="Z6" s="3">
        <v>2.1</v>
      </c>
      <c r="AA6" s="3">
        <f t="shared" si="0"/>
        <v>1.9999999999999996</v>
      </c>
      <c r="AB6" s="3">
        <v>20</v>
      </c>
      <c r="AC6" s="3">
        <v>20</v>
      </c>
      <c r="AD6" s="3" t="s">
        <v>25</v>
      </c>
    </row>
    <row r="7" spans="1:30" x14ac:dyDescent="0.2">
      <c r="D7" s="16" t="s">
        <v>49</v>
      </c>
      <c r="E7" s="16" t="s">
        <v>27</v>
      </c>
      <c r="F7" s="16" t="s">
        <v>56</v>
      </c>
      <c r="G7" s="16" t="s">
        <v>50</v>
      </c>
      <c r="H7" s="16" t="s">
        <v>54</v>
      </c>
      <c r="I7" s="16" t="s">
        <v>27</v>
      </c>
      <c r="J7" s="16" t="s">
        <v>56</v>
      </c>
      <c r="L7" s="9" t="s">
        <v>53</v>
      </c>
      <c r="M7" s="20">
        <v>0.26900000000000002</v>
      </c>
      <c r="T7" t="s">
        <v>152</v>
      </c>
      <c r="U7" s="26" t="s">
        <v>35</v>
      </c>
      <c r="V7" s="3">
        <v>53</v>
      </c>
      <c r="W7" s="3">
        <v>21</v>
      </c>
      <c r="X7" s="3">
        <v>21</v>
      </c>
      <c r="Y7" s="3">
        <v>4.9000000000000004</v>
      </c>
      <c r="Z7" s="3">
        <v>11</v>
      </c>
      <c r="AA7" s="3">
        <f t="shared" si="0"/>
        <v>10</v>
      </c>
      <c r="AB7" s="3">
        <v>598</v>
      </c>
      <c r="AC7" s="3">
        <v>598</v>
      </c>
      <c r="AD7" s="3" t="s">
        <v>25</v>
      </c>
    </row>
    <row r="8" spans="1:30" x14ac:dyDescent="0.2">
      <c r="D8" s="11">
        <f>D22+D36+D50+D64</f>
        <v>0</v>
      </c>
      <c r="E8" s="11">
        <f>E22+E36+E50+E64</f>
        <v>0</v>
      </c>
      <c r="F8" s="11">
        <f>F22+F36+F50+F64</f>
        <v>0</v>
      </c>
      <c r="G8" s="11">
        <f>G22+G36+G50+G64</f>
        <v>0</v>
      </c>
      <c r="H8" s="13">
        <f>IFERROR(D8*H$2/$G8,0)</f>
        <v>0</v>
      </c>
      <c r="I8" s="13">
        <f>IFERROR(E8*I$2/$G8,0)</f>
        <v>0</v>
      </c>
      <c r="J8" s="13">
        <f>IFERROR(F8*J$2/$G8,0)</f>
        <v>0</v>
      </c>
      <c r="L8" s="9" t="s">
        <v>61</v>
      </c>
      <c r="M8" s="8">
        <f>M6*(1-M7)</f>
        <v>42.6173</v>
      </c>
      <c r="T8" t="s">
        <v>152</v>
      </c>
      <c r="U8" s="26" t="s">
        <v>7</v>
      </c>
      <c r="V8" s="3">
        <v>1.6</v>
      </c>
      <c r="W8" s="3">
        <v>3.8</v>
      </c>
      <c r="X8" s="3">
        <v>19</v>
      </c>
      <c r="Y8" s="3"/>
      <c r="Z8" s="3">
        <v>2.1</v>
      </c>
      <c r="AA8" s="3">
        <f t="shared" si="0"/>
        <v>16.899999999999999</v>
      </c>
      <c r="AB8" s="3">
        <v>102</v>
      </c>
      <c r="AC8" s="3">
        <v>102</v>
      </c>
      <c r="AD8" s="3" t="s">
        <v>25</v>
      </c>
    </row>
    <row r="9" spans="1:30" x14ac:dyDescent="0.2">
      <c r="L9" s="9" t="s">
        <v>62</v>
      </c>
      <c r="M9" s="18">
        <v>1.7</v>
      </c>
      <c r="T9" t="s">
        <v>152</v>
      </c>
      <c r="U9" s="26" t="s">
        <v>21</v>
      </c>
      <c r="V9" s="3">
        <v>0.3</v>
      </c>
      <c r="W9" s="3">
        <v>0.7</v>
      </c>
      <c r="X9" s="3">
        <v>14</v>
      </c>
      <c r="Y9" s="3">
        <v>10</v>
      </c>
      <c r="Z9" s="3">
        <v>2.4</v>
      </c>
      <c r="AA9" s="3">
        <f t="shared" si="0"/>
        <v>11.6</v>
      </c>
      <c r="AB9" s="3">
        <v>57</v>
      </c>
      <c r="AC9" s="3">
        <v>57</v>
      </c>
      <c r="AD9" s="3" t="s">
        <v>25</v>
      </c>
    </row>
    <row r="10" spans="1:30" x14ac:dyDescent="0.2">
      <c r="B10" s="1"/>
      <c r="D10" s="31" t="s">
        <v>60</v>
      </c>
      <c r="E10" s="32"/>
      <c r="F10" s="32"/>
      <c r="G10" s="33" t="s">
        <v>57</v>
      </c>
      <c r="H10" s="34"/>
      <c r="I10" s="34"/>
      <c r="J10" s="35"/>
      <c r="L10" s="9" t="s">
        <v>62</v>
      </c>
      <c r="M10" s="8">
        <f>M8*M9</f>
        <v>72.44941</v>
      </c>
      <c r="T10" t="s">
        <v>152</v>
      </c>
      <c r="U10" s="26" t="s">
        <v>5</v>
      </c>
      <c r="V10" s="3">
        <v>1.2</v>
      </c>
      <c r="W10" s="3">
        <v>4</v>
      </c>
      <c r="X10" s="3">
        <v>27</v>
      </c>
      <c r="Y10" s="3">
        <v>0</v>
      </c>
      <c r="Z10" s="3">
        <v>1.6</v>
      </c>
      <c r="AA10" s="3">
        <f t="shared" si="0"/>
        <v>25.4</v>
      </c>
      <c r="AB10" s="3">
        <v>136</v>
      </c>
      <c r="AC10" s="3">
        <v>136</v>
      </c>
      <c r="AD10" s="3" t="s">
        <v>25</v>
      </c>
    </row>
    <row r="11" spans="1:30" x14ac:dyDescent="0.2">
      <c r="B11" s="15" t="s">
        <v>25</v>
      </c>
      <c r="C11" s="7" t="s">
        <v>58</v>
      </c>
      <c r="D11" s="16" t="s">
        <v>49</v>
      </c>
      <c r="E11" s="16" t="s">
        <v>27</v>
      </c>
      <c r="F11" s="16" t="s">
        <v>56</v>
      </c>
      <c r="G11" s="16" t="s">
        <v>50</v>
      </c>
      <c r="H11" s="16" t="s">
        <v>54</v>
      </c>
      <c r="I11" s="16" t="s">
        <v>27</v>
      </c>
      <c r="J11" s="16" t="s">
        <v>56</v>
      </c>
      <c r="T11" t="s">
        <v>152</v>
      </c>
      <c r="U11" s="26" t="s">
        <v>0</v>
      </c>
      <c r="V11" s="3">
        <v>0.3</v>
      </c>
      <c r="W11" s="3">
        <v>2.7</v>
      </c>
      <c r="X11" s="3">
        <v>28.17</v>
      </c>
      <c r="Y11" s="3">
        <v>0.05</v>
      </c>
      <c r="Z11" s="3">
        <v>0.4</v>
      </c>
      <c r="AA11" s="3">
        <f t="shared" si="0"/>
        <v>27.770000000000003</v>
      </c>
      <c r="AB11" s="3">
        <v>130</v>
      </c>
      <c r="AC11" s="3">
        <v>130</v>
      </c>
      <c r="AD11" s="3" t="s">
        <v>25</v>
      </c>
    </row>
    <row r="12" spans="1:30" x14ac:dyDescent="0.2">
      <c r="A12" s="36" t="s">
        <v>151</v>
      </c>
      <c r="B12" s="18"/>
      <c r="C12" s="19"/>
      <c r="D12" s="8">
        <f t="shared" ref="D12:D21" si="1">IFERROR((VLOOKUP($B12,$U$7:$AC$991,2,0)/100*$C12),0)</f>
        <v>0</v>
      </c>
      <c r="E12" s="8">
        <f t="shared" ref="E12:E21" si="2">IFERROR((VLOOKUP($B12,$U$7:$AC$991,3,0)/100*$C12),0)</f>
        <v>0</v>
      </c>
      <c r="F12" s="8">
        <f t="shared" ref="F12:F21" si="3">IFERROR((VLOOKUP($B12,$U$7:$AC$991,7,0)/100*$C12),0)</f>
        <v>0</v>
      </c>
      <c r="G12" s="9">
        <f t="shared" ref="G12:G21" si="4">IFERROR((VLOOKUP($B12,$U$7:$AC$991,9,0)/100*$C12),0)</f>
        <v>0</v>
      </c>
      <c r="H12" s="10">
        <f t="shared" ref="H12:I16" si="5">IFERROR(D12*H$2/$G12,0)</f>
        <v>0</v>
      </c>
      <c r="I12" s="10">
        <f t="shared" si="5"/>
        <v>0</v>
      </c>
      <c r="J12" s="10">
        <f t="shared" ref="J12:J14" si="6">IFERROR(F12*J$2/$G12,0)</f>
        <v>0</v>
      </c>
      <c r="L12" s="9" t="s">
        <v>71</v>
      </c>
      <c r="M12" s="8">
        <f>370+(21.6*(M6-M6*M7))</f>
        <v>1290.53368</v>
      </c>
      <c r="T12" t="s">
        <v>152</v>
      </c>
      <c r="U12" s="26" t="s">
        <v>3</v>
      </c>
      <c r="V12" s="3">
        <v>0.8</v>
      </c>
      <c r="W12" s="3">
        <v>2.3199999999999998</v>
      </c>
      <c r="X12" s="3">
        <v>24</v>
      </c>
      <c r="Y12" s="3">
        <v>0</v>
      </c>
      <c r="Z12" s="3">
        <v>1.8</v>
      </c>
      <c r="AA12" s="3">
        <f t="shared" si="0"/>
        <v>22.2</v>
      </c>
      <c r="AB12" s="3">
        <v>112</v>
      </c>
      <c r="AC12" s="3">
        <v>112</v>
      </c>
      <c r="AD12" s="3" t="s">
        <v>25</v>
      </c>
    </row>
    <row r="13" spans="1:30" x14ac:dyDescent="0.2">
      <c r="A13" s="37"/>
      <c r="B13" s="18"/>
      <c r="C13" s="19"/>
      <c r="D13" s="8">
        <f t="shared" si="1"/>
        <v>0</v>
      </c>
      <c r="E13" s="8">
        <f t="shared" si="2"/>
        <v>0</v>
      </c>
      <c r="F13" s="8">
        <f t="shared" si="3"/>
        <v>0</v>
      </c>
      <c r="G13" s="9">
        <f t="shared" si="4"/>
        <v>0</v>
      </c>
      <c r="H13" s="10">
        <f t="shared" si="5"/>
        <v>0</v>
      </c>
      <c r="I13" s="10">
        <f t="shared" si="5"/>
        <v>0</v>
      </c>
      <c r="J13" s="10">
        <f t="shared" si="6"/>
        <v>0</v>
      </c>
      <c r="L13" s="9" t="s">
        <v>72</v>
      </c>
      <c r="M13" s="18">
        <v>1.375</v>
      </c>
      <c r="T13" t="s">
        <v>152</v>
      </c>
      <c r="U13" s="26" t="s">
        <v>145</v>
      </c>
      <c r="V13" s="3">
        <v>5.10948905109489</v>
      </c>
      <c r="W13" s="3">
        <v>14.598540145985401</v>
      </c>
      <c r="X13" s="3">
        <v>2.773722627737226</v>
      </c>
      <c r="Y13" s="3">
        <v>1.2408759124087592</v>
      </c>
      <c r="Z13" s="3">
        <v>0.65693430656934304</v>
      </c>
      <c r="AA13" s="3">
        <f t="shared" si="0"/>
        <v>2.1167883211678831</v>
      </c>
      <c r="AB13" s="3">
        <v>117.51824817518248</v>
      </c>
      <c r="AC13" s="3">
        <v>117.51824817518248</v>
      </c>
      <c r="AD13" s="3" t="s">
        <v>130</v>
      </c>
    </row>
    <row r="14" spans="1:30" x14ac:dyDescent="0.2">
      <c r="A14" s="37"/>
      <c r="B14" s="18"/>
      <c r="C14" s="19"/>
      <c r="D14" s="8">
        <f t="shared" si="1"/>
        <v>0</v>
      </c>
      <c r="E14" s="8">
        <f t="shared" si="2"/>
        <v>0</v>
      </c>
      <c r="F14" s="8">
        <f t="shared" si="3"/>
        <v>0</v>
      </c>
      <c r="G14" s="9">
        <f t="shared" si="4"/>
        <v>0</v>
      </c>
      <c r="H14" s="10">
        <f t="shared" si="5"/>
        <v>0</v>
      </c>
      <c r="I14" s="10">
        <f t="shared" si="5"/>
        <v>0</v>
      </c>
      <c r="J14" s="10">
        <f t="shared" si="6"/>
        <v>0</v>
      </c>
      <c r="L14" s="12" t="s">
        <v>73</v>
      </c>
      <c r="M14" s="11">
        <f>M13*M12</f>
        <v>1774.4838099999999</v>
      </c>
      <c r="T14" t="s">
        <v>152</v>
      </c>
      <c r="U14" s="26" t="s">
        <v>47</v>
      </c>
      <c r="V14" s="3">
        <v>62</v>
      </c>
      <c r="W14" s="3">
        <v>15</v>
      </c>
      <c r="X14" s="3">
        <v>17</v>
      </c>
      <c r="Y14" s="3">
        <v>4.9000000000000004</v>
      </c>
      <c r="Z14" s="3">
        <v>9.4</v>
      </c>
      <c r="AA14" s="3">
        <f t="shared" si="0"/>
        <v>7.6</v>
      </c>
      <c r="AB14" s="3">
        <v>646</v>
      </c>
      <c r="AC14" s="3">
        <v>646</v>
      </c>
      <c r="AD14" s="3" t="s">
        <v>25</v>
      </c>
    </row>
    <row r="15" spans="1:30" x14ac:dyDescent="0.2">
      <c r="A15" s="37"/>
      <c r="B15" s="18"/>
      <c r="C15" s="19"/>
      <c r="D15" s="8">
        <f t="shared" si="1"/>
        <v>0</v>
      </c>
      <c r="E15" s="8">
        <f t="shared" si="2"/>
        <v>0</v>
      </c>
      <c r="F15" s="8">
        <f t="shared" si="3"/>
        <v>0</v>
      </c>
      <c r="G15" s="9">
        <f t="shared" si="4"/>
        <v>0</v>
      </c>
      <c r="H15" s="10">
        <f t="shared" si="5"/>
        <v>0</v>
      </c>
      <c r="I15" s="10">
        <f t="shared" si="5"/>
        <v>0</v>
      </c>
      <c r="J15" s="10">
        <f>IFERROR(F15*J$2/$G15,0)</f>
        <v>0</v>
      </c>
      <c r="L15" s="9" t="s">
        <v>69</v>
      </c>
      <c r="M15" s="18">
        <f>G8</f>
        <v>0</v>
      </c>
      <c r="T15" t="s">
        <v>152</v>
      </c>
      <c r="U15" s="26" t="s">
        <v>195</v>
      </c>
      <c r="V15" s="3">
        <v>6.5</v>
      </c>
      <c r="W15" s="3">
        <v>13</v>
      </c>
      <c r="X15" s="3">
        <v>68</v>
      </c>
      <c r="Y15" s="3">
        <v>1</v>
      </c>
      <c r="Z15" s="3">
        <v>10</v>
      </c>
      <c r="AA15" s="3">
        <f t="shared" si="0"/>
        <v>58</v>
      </c>
      <c r="AB15" s="3">
        <v>379</v>
      </c>
      <c r="AC15" s="3">
        <v>379</v>
      </c>
      <c r="AD15" s="3" t="s">
        <v>25</v>
      </c>
    </row>
    <row r="16" spans="1:30" x14ac:dyDescent="0.2">
      <c r="A16" s="37"/>
      <c r="B16" s="18"/>
      <c r="C16" s="19"/>
      <c r="D16" s="8">
        <f t="shared" si="1"/>
        <v>0</v>
      </c>
      <c r="E16" s="8">
        <f t="shared" si="2"/>
        <v>0</v>
      </c>
      <c r="F16" s="8">
        <f t="shared" si="3"/>
        <v>0</v>
      </c>
      <c r="G16" s="9">
        <f t="shared" si="4"/>
        <v>0</v>
      </c>
      <c r="H16" s="10">
        <f t="shared" si="5"/>
        <v>0</v>
      </c>
      <c r="I16" s="10">
        <f t="shared" si="5"/>
        <v>0</v>
      </c>
      <c r="J16" s="10">
        <f>IFERROR(F16*J$2/$G16,0)</f>
        <v>0</v>
      </c>
      <c r="L16" s="9" t="s">
        <v>79</v>
      </c>
      <c r="M16" s="21">
        <f>M15-M14</f>
        <v>-1774.4838099999999</v>
      </c>
      <c r="T16" t="s">
        <v>152</v>
      </c>
      <c r="U16" s="26" t="s">
        <v>137</v>
      </c>
      <c r="V16" s="3">
        <v>8.4967320261437909</v>
      </c>
      <c r="W16" s="3">
        <v>19.607843137254903</v>
      </c>
      <c r="X16" s="3">
        <v>0.45751633986928103</v>
      </c>
      <c r="Y16" s="3">
        <v>0.19607843137254902</v>
      </c>
      <c r="Z16" s="3">
        <v>6.535947712418301E-2</v>
      </c>
      <c r="AA16" s="3">
        <f t="shared" si="0"/>
        <v>0.39215686274509803</v>
      </c>
      <c r="AB16" s="3">
        <v>160.78431372549019</v>
      </c>
      <c r="AC16" s="3">
        <v>160.78431372549019</v>
      </c>
      <c r="AD16" s="3" t="s">
        <v>130</v>
      </c>
    </row>
    <row r="17" spans="1:30" x14ac:dyDescent="0.2">
      <c r="A17" s="37"/>
      <c r="B17" s="18"/>
      <c r="C17" s="19"/>
      <c r="D17" s="8">
        <f t="shared" si="1"/>
        <v>0</v>
      </c>
      <c r="E17" s="8">
        <f t="shared" si="2"/>
        <v>0</v>
      </c>
      <c r="F17" s="8">
        <f t="shared" si="3"/>
        <v>0</v>
      </c>
      <c r="G17" s="9">
        <f t="shared" si="4"/>
        <v>0</v>
      </c>
      <c r="H17" s="10">
        <f t="shared" ref="H17:H21" si="7">IFERROR(D17*H$2/$G17,0)</f>
        <v>0</v>
      </c>
      <c r="I17" s="10">
        <f t="shared" ref="I17:I21" si="8">IFERROR(E17*I$2/$G17,0)</f>
        <v>0</v>
      </c>
      <c r="J17" s="10">
        <f t="shared" ref="J17:J21" si="9">IFERROR(F17*J$2/$G17,0)</f>
        <v>0</v>
      </c>
      <c r="T17" t="s">
        <v>152</v>
      </c>
      <c r="U17" s="26" t="s">
        <v>52</v>
      </c>
      <c r="V17" s="3">
        <v>0.4</v>
      </c>
      <c r="W17" s="3">
        <v>2.4</v>
      </c>
      <c r="X17" s="3">
        <v>7.2</v>
      </c>
      <c r="Y17" s="3">
        <v>1.4</v>
      </c>
      <c r="Z17" s="3">
        <v>3.3</v>
      </c>
      <c r="AA17" s="3">
        <f t="shared" si="0"/>
        <v>3.9000000000000004</v>
      </c>
      <c r="AB17" s="3">
        <v>35</v>
      </c>
      <c r="AC17" s="3">
        <v>35</v>
      </c>
      <c r="AD17" s="3" t="s">
        <v>25</v>
      </c>
    </row>
    <row r="18" spans="1:30" x14ac:dyDescent="0.2">
      <c r="A18" s="37"/>
      <c r="B18" s="18"/>
      <c r="C18" s="19"/>
      <c r="D18" s="8">
        <f t="shared" si="1"/>
        <v>0</v>
      </c>
      <c r="E18" s="8">
        <f t="shared" si="2"/>
        <v>0</v>
      </c>
      <c r="F18" s="8">
        <f t="shared" si="3"/>
        <v>0</v>
      </c>
      <c r="G18" s="9">
        <f t="shared" si="4"/>
        <v>0</v>
      </c>
      <c r="H18" s="10">
        <f t="shared" si="7"/>
        <v>0</v>
      </c>
      <c r="I18" s="10">
        <f t="shared" si="8"/>
        <v>0</v>
      </c>
      <c r="J18" s="10">
        <f t="shared" si="9"/>
        <v>0</v>
      </c>
      <c r="T18" t="s">
        <v>152</v>
      </c>
      <c r="U18" s="26" t="s">
        <v>75</v>
      </c>
      <c r="V18" s="3">
        <v>4.716981132075472</v>
      </c>
      <c r="W18" s="3">
        <v>2.641509433962264</v>
      </c>
      <c r="X18" s="3">
        <v>8.2075471698113205</v>
      </c>
      <c r="Y18" s="3">
        <v>1.320754716981132</v>
      </c>
      <c r="Z18" s="3">
        <v>4.5283018867924527</v>
      </c>
      <c r="AA18" s="3">
        <f t="shared" si="0"/>
        <v>3.6792452830188678</v>
      </c>
      <c r="AB18" s="3">
        <v>82.075471698113205</v>
      </c>
      <c r="AC18" s="3">
        <v>82.075471698113205</v>
      </c>
      <c r="AD18" s="3" t="s">
        <v>130</v>
      </c>
    </row>
    <row r="19" spans="1:30" x14ac:dyDescent="0.2">
      <c r="A19" s="37"/>
      <c r="B19" s="18"/>
      <c r="C19" s="19"/>
      <c r="D19" s="8">
        <f t="shared" si="1"/>
        <v>0</v>
      </c>
      <c r="E19" s="8">
        <f t="shared" si="2"/>
        <v>0</v>
      </c>
      <c r="F19" s="8">
        <f t="shared" si="3"/>
        <v>0</v>
      </c>
      <c r="G19" s="9">
        <f t="shared" si="4"/>
        <v>0</v>
      </c>
      <c r="H19" s="10">
        <f t="shared" si="7"/>
        <v>0</v>
      </c>
      <c r="I19" s="10">
        <f t="shared" si="8"/>
        <v>0</v>
      </c>
      <c r="J19" s="10">
        <f t="shared" si="9"/>
        <v>0</v>
      </c>
      <c r="T19" t="s">
        <v>152</v>
      </c>
      <c r="U19" s="26" t="s">
        <v>74</v>
      </c>
      <c r="V19" s="3">
        <v>4.716981132075472</v>
      </c>
      <c r="W19" s="3">
        <v>2.641509433962264</v>
      </c>
      <c r="X19" s="3">
        <v>8.2075471698113205</v>
      </c>
      <c r="Y19" s="3">
        <v>1.320754716981132</v>
      </c>
      <c r="Z19" s="3">
        <v>4.5283018867924527</v>
      </c>
      <c r="AA19" s="3">
        <f t="shared" si="0"/>
        <v>3.6792452830188678</v>
      </c>
      <c r="AB19" s="3">
        <v>82.075471698113205</v>
      </c>
      <c r="AC19" s="3">
        <v>82.075471698113205</v>
      </c>
      <c r="AD19" s="3" t="s">
        <v>130</v>
      </c>
    </row>
    <row r="20" spans="1:30" x14ac:dyDescent="0.2">
      <c r="A20" s="37"/>
      <c r="B20" s="18"/>
      <c r="C20" s="19"/>
      <c r="D20" s="8">
        <f t="shared" si="1"/>
        <v>0</v>
      </c>
      <c r="E20" s="8">
        <f t="shared" si="2"/>
        <v>0</v>
      </c>
      <c r="F20" s="8">
        <f t="shared" si="3"/>
        <v>0</v>
      </c>
      <c r="G20" s="9">
        <f t="shared" si="4"/>
        <v>0</v>
      </c>
      <c r="H20" s="10">
        <f t="shared" si="7"/>
        <v>0</v>
      </c>
      <c r="I20" s="10">
        <f t="shared" si="8"/>
        <v>0</v>
      </c>
      <c r="J20" s="10">
        <f t="shared" si="9"/>
        <v>0</v>
      </c>
      <c r="T20" t="s">
        <v>152</v>
      </c>
      <c r="U20" s="26" t="s">
        <v>160</v>
      </c>
      <c r="V20" s="3">
        <v>15.74468085106383</v>
      </c>
      <c r="W20" s="3">
        <v>11.063829787234043</v>
      </c>
      <c r="X20" s="3">
        <v>4.2553191489361701</v>
      </c>
      <c r="Y20" s="3">
        <v>0.93617021276595758</v>
      </c>
      <c r="Z20" s="3">
        <v>1.2340425531914894</v>
      </c>
      <c r="AA20" s="3">
        <f t="shared" si="0"/>
        <v>3.0212765957446805</v>
      </c>
      <c r="AB20" s="3">
        <v>194.89361702127661</v>
      </c>
      <c r="AC20" s="3">
        <v>194.89361702127661</v>
      </c>
      <c r="AD20" s="3" t="s">
        <v>130</v>
      </c>
    </row>
    <row r="21" spans="1:30" x14ac:dyDescent="0.2">
      <c r="A21" s="37"/>
      <c r="B21" s="18"/>
      <c r="C21" s="19"/>
      <c r="D21" s="8">
        <f t="shared" si="1"/>
        <v>0</v>
      </c>
      <c r="E21" s="8">
        <f t="shared" si="2"/>
        <v>0</v>
      </c>
      <c r="F21" s="8">
        <f t="shared" si="3"/>
        <v>0</v>
      </c>
      <c r="G21" s="9">
        <f t="shared" si="4"/>
        <v>0</v>
      </c>
      <c r="H21" s="10">
        <f t="shared" si="7"/>
        <v>0</v>
      </c>
      <c r="I21" s="10">
        <f t="shared" si="8"/>
        <v>0</v>
      </c>
      <c r="J21" s="10">
        <f t="shared" si="9"/>
        <v>0</v>
      </c>
      <c r="T21" t="s">
        <v>152</v>
      </c>
      <c r="U21" s="26" t="s">
        <v>164</v>
      </c>
      <c r="V21" s="3">
        <v>24.378109452736318</v>
      </c>
      <c r="W21" s="3">
        <v>10.945273631840797</v>
      </c>
      <c r="X21" s="3">
        <v>2.5870646766169156</v>
      </c>
      <c r="Y21" s="3">
        <v>0.19900497512437812</v>
      </c>
      <c r="Z21" s="3">
        <v>0.79601990049751248</v>
      </c>
      <c r="AA21" s="3">
        <f t="shared" si="0"/>
        <v>1.7910447761194033</v>
      </c>
      <c r="AB21" s="3">
        <v>267.16417910447763</v>
      </c>
      <c r="AC21" s="3">
        <v>267.16417910447763</v>
      </c>
      <c r="AD21" s="3" t="s">
        <v>130</v>
      </c>
    </row>
    <row r="22" spans="1:30" x14ac:dyDescent="0.2">
      <c r="A22" s="38"/>
      <c r="B22" s="17" t="s">
        <v>59</v>
      </c>
      <c r="C22" s="14">
        <f>SUM(C12:C21)</f>
        <v>0</v>
      </c>
      <c r="D22" s="11">
        <f t="shared" ref="D22:G22" si="10">SUM(D12:D21)</f>
        <v>0</v>
      </c>
      <c r="E22" s="11">
        <f t="shared" si="10"/>
        <v>0</v>
      </c>
      <c r="F22" s="11">
        <f t="shared" si="10"/>
        <v>0</v>
      </c>
      <c r="G22" s="12">
        <f t="shared" si="10"/>
        <v>0</v>
      </c>
      <c r="H22" s="13">
        <f t="shared" ref="H22" si="11">IFERROR(D22*H$2/$G22,0)</f>
        <v>0</v>
      </c>
      <c r="I22" s="13">
        <f t="shared" ref="I22" si="12">IFERROR(E22*I$2/$G22,0)</f>
        <v>0</v>
      </c>
      <c r="J22" s="13">
        <f t="shared" ref="J22" si="13">IFERROR(F22*J$2/$G22,0)</f>
        <v>0</v>
      </c>
      <c r="T22" t="s">
        <v>152</v>
      </c>
      <c r="U22" s="26" t="s">
        <v>124</v>
      </c>
      <c r="V22" s="3">
        <v>6.567164179104477</v>
      </c>
      <c r="W22" s="3">
        <v>9.8507462686567155</v>
      </c>
      <c r="X22" s="3">
        <v>5.6716417910447756</v>
      </c>
      <c r="Y22" s="3">
        <v>0.83582089552238792</v>
      </c>
      <c r="Z22" s="3">
        <v>0.80597014925373134</v>
      </c>
      <c r="AA22" s="3">
        <f t="shared" si="0"/>
        <v>4.8656716417910442</v>
      </c>
      <c r="AB22" s="3">
        <v>126.86567164179104</v>
      </c>
      <c r="AC22" s="3">
        <v>126.86567164179104</v>
      </c>
      <c r="AD22" s="3" t="s">
        <v>25</v>
      </c>
    </row>
    <row r="23" spans="1:30" x14ac:dyDescent="0.2">
      <c r="T23" t="s">
        <v>152</v>
      </c>
      <c r="U23" s="26" t="s">
        <v>12</v>
      </c>
      <c r="V23" s="3">
        <v>0.1</v>
      </c>
      <c r="W23" s="3">
        <v>2</v>
      </c>
      <c r="X23" s="3">
        <v>21</v>
      </c>
      <c r="Y23" s="3">
        <v>6.5</v>
      </c>
      <c r="Z23" s="3">
        <v>3.3</v>
      </c>
      <c r="AA23" s="3">
        <f t="shared" si="0"/>
        <v>17.7</v>
      </c>
      <c r="AB23" s="3">
        <v>90</v>
      </c>
      <c r="AC23" s="3">
        <v>90</v>
      </c>
      <c r="AD23" s="3" t="s">
        <v>25</v>
      </c>
    </row>
    <row r="24" spans="1:30" x14ac:dyDescent="0.2">
      <c r="B24" s="1"/>
      <c r="D24" s="31" t="s">
        <v>60</v>
      </c>
      <c r="E24" s="32"/>
      <c r="F24" s="32"/>
      <c r="G24" s="33" t="s">
        <v>57</v>
      </c>
      <c r="H24" s="34"/>
      <c r="I24" s="34"/>
      <c r="J24" s="35"/>
      <c r="T24" t="s">
        <v>152</v>
      </c>
      <c r="U24" s="26" t="s">
        <v>45</v>
      </c>
      <c r="V24" s="3">
        <v>11.1</v>
      </c>
      <c r="W24" s="3">
        <v>26</v>
      </c>
      <c r="X24" s="3"/>
      <c r="Y24" s="3"/>
      <c r="Z24" s="3"/>
      <c r="AA24" s="3">
        <v>0</v>
      </c>
      <c r="AB24" s="3">
        <v>203.89999999999998</v>
      </c>
      <c r="AC24" s="3">
        <v>203.89999999999998</v>
      </c>
      <c r="AD24" s="3" t="s">
        <v>25</v>
      </c>
    </row>
    <row r="25" spans="1:30" x14ac:dyDescent="0.2">
      <c r="B25" s="15" t="s">
        <v>25</v>
      </c>
      <c r="C25" s="7" t="s">
        <v>58</v>
      </c>
      <c r="D25" s="16" t="s">
        <v>49</v>
      </c>
      <c r="E25" s="16" t="s">
        <v>27</v>
      </c>
      <c r="F25" s="16" t="s">
        <v>56</v>
      </c>
      <c r="G25" s="16" t="s">
        <v>50</v>
      </c>
      <c r="H25" s="16" t="s">
        <v>54</v>
      </c>
      <c r="I25" s="16" t="s">
        <v>27</v>
      </c>
      <c r="J25" s="16" t="s">
        <v>56</v>
      </c>
      <c r="T25" t="s">
        <v>152</v>
      </c>
      <c r="U25" s="26" t="s">
        <v>77</v>
      </c>
      <c r="V25" s="3">
        <v>46</v>
      </c>
      <c r="W25" s="3">
        <v>15</v>
      </c>
      <c r="X25" s="3">
        <v>33</v>
      </c>
      <c r="Y25" s="3">
        <v>5</v>
      </c>
      <c r="Z25" s="3">
        <v>3</v>
      </c>
      <c r="AA25" s="3">
        <f>X25-Z25</f>
        <v>30</v>
      </c>
      <c r="AB25" s="3">
        <v>574</v>
      </c>
      <c r="AC25" s="3">
        <v>574</v>
      </c>
      <c r="AD25" s="3" t="s">
        <v>25</v>
      </c>
    </row>
    <row r="26" spans="1:30" x14ac:dyDescent="0.2">
      <c r="A26" s="36" t="s">
        <v>156</v>
      </c>
      <c r="B26" s="18"/>
      <c r="C26" s="19"/>
      <c r="D26" s="8">
        <f t="shared" ref="D26:D35" si="14">IFERROR((VLOOKUP($B26,$U$7:$AC$991,2,0)/100*$C26),0)</f>
        <v>0</v>
      </c>
      <c r="E26" s="8">
        <f t="shared" ref="E26:E35" si="15">IFERROR((VLOOKUP($B26,$U$7:$AC$991,3,0)/100*$C26),0)</f>
        <v>0</v>
      </c>
      <c r="F26" s="8">
        <f t="shared" ref="F26:F35" si="16">IFERROR((VLOOKUP($B26,$U$7:$AC$991,7,0)/100*$C26),0)</f>
        <v>0</v>
      </c>
      <c r="G26" s="9">
        <f t="shared" ref="G26:G35" si="17">IFERROR((VLOOKUP($B26,$U$7:$AC$991,9,0)/100*$C26),0)</f>
        <v>0</v>
      </c>
      <c r="H26" s="10">
        <f t="shared" ref="H26:I30" si="18">IFERROR(D26*H$2/$G26,0)</f>
        <v>0</v>
      </c>
      <c r="I26" s="10">
        <f t="shared" si="18"/>
        <v>0</v>
      </c>
      <c r="J26" s="10">
        <f t="shared" ref="J26:J28" si="19">IFERROR(F26*J$2/$G26,0)</f>
        <v>0</v>
      </c>
      <c r="T26" t="s">
        <v>152</v>
      </c>
      <c r="U26" s="26" t="s">
        <v>197</v>
      </c>
      <c r="V26" s="3">
        <v>4.9000000000000004</v>
      </c>
      <c r="W26" s="3">
        <v>24.5</v>
      </c>
      <c r="X26" s="3"/>
      <c r="Y26" s="3"/>
      <c r="Z26" s="3"/>
      <c r="AA26" s="3">
        <v>0</v>
      </c>
      <c r="AB26" s="3">
        <v>142.1</v>
      </c>
      <c r="AC26" s="3">
        <v>142.1</v>
      </c>
      <c r="AD26" s="3" t="s">
        <v>25</v>
      </c>
    </row>
    <row r="27" spans="1:30" x14ac:dyDescent="0.2">
      <c r="A27" s="37"/>
      <c r="B27" s="18"/>
      <c r="C27" s="19"/>
      <c r="D27" s="8">
        <f t="shared" si="14"/>
        <v>0</v>
      </c>
      <c r="E27" s="8">
        <f t="shared" si="15"/>
        <v>0</v>
      </c>
      <c r="F27" s="8">
        <f t="shared" si="16"/>
        <v>0</v>
      </c>
      <c r="G27" s="9">
        <f t="shared" si="17"/>
        <v>0</v>
      </c>
      <c r="H27" s="10">
        <f t="shared" si="18"/>
        <v>0</v>
      </c>
      <c r="I27" s="10">
        <f t="shared" si="18"/>
        <v>0</v>
      </c>
      <c r="J27" s="10">
        <f t="shared" si="19"/>
        <v>0</v>
      </c>
      <c r="T27" t="s">
        <v>152</v>
      </c>
      <c r="U27" t="s">
        <v>205</v>
      </c>
      <c r="V27">
        <v>0.5</v>
      </c>
      <c r="W27">
        <v>2.2000000000000002</v>
      </c>
      <c r="X27">
        <v>5.3</v>
      </c>
      <c r="Y27">
        <v>2.2999999999999998</v>
      </c>
      <c r="Z27">
        <v>2.2000000000000002</v>
      </c>
      <c r="AA27" s="3">
        <f>X27-Z27</f>
        <v>3.0999999999999996</v>
      </c>
      <c r="AB27">
        <v>28</v>
      </c>
      <c r="AC27">
        <v>28</v>
      </c>
      <c r="AD27" s="3" t="s">
        <v>25</v>
      </c>
    </row>
    <row r="28" spans="1:30" x14ac:dyDescent="0.2">
      <c r="A28" s="37"/>
      <c r="B28" s="18"/>
      <c r="C28" s="19"/>
      <c r="D28" s="8">
        <f t="shared" si="14"/>
        <v>0</v>
      </c>
      <c r="E28" s="8">
        <f t="shared" si="15"/>
        <v>0</v>
      </c>
      <c r="F28" s="8">
        <f t="shared" si="16"/>
        <v>0</v>
      </c>
      <c r="G28" s="9">
        <f t="shared" si="17"/>
        <v>0</v>
      </c>
      <c r="H28" s="10">
        <f t="shared" si="18"/>
        <v>0</v>
      </c>
      <c r="I28" s="10">
        <f t="shared" si="18"/>
        <v>0</v>
      </c>
      <c r="J28" s="10">
        <f t="shared" si="19"/>
        <v>0</v>
      </c>
      <c r="T28" t="s">
        <v>152</v>
      </c>
      <c r="U28" s="26" t="s">
        <v>9</v>
      </c>
      <c r="V28" s="3">
        <v>1.5</v>
      </c>
      <c r="W28" s="3">
        <v>3.4</v>
      </c>
      <c r="X28" s="3">
        <v>21</v>
      </c>
      <c r="Y28" s="3">
        <v>4.5</v>
      </c>
      <c r="Z28" s="3">
        <v>2.4</v>
      </c>
      <c r="AA28" s="3">
        <f>X28-Z28</f>
        <v>18.600000000000001</v>
      </c>
      <c r="AB28" s="3">
        <v>96</v>
      </c>
      <c r="AC28" s="3">
        <v>96</v>
      </c>
      <c r="AD28" s="3" t="s">
        <v>130</v>
      </c>
    </row>
    <row r="29" spans="1:30" x14ac:dyDescent="0.2">
      <c r="A29" s="37"/>
      <c r="B29" s="18"/>
      <c r="C29" s="19"/>
      <c r="D29" s="8">
        <f t="shared" si="14"/>
        <v>0</v>
      </c>
      <c r="E29" s="8">
        <f t="shared" si="15"/>
        <v>0</v>
      </c>
      <c r="F29" s="8">
        <f t="shared" si="16"/>
        <v>0</v>
      </c>
      <c r="G29" s="9">
        <f t="shared" si="17"/>
        <v>0</v>
      </c>
      <c r="H29" s="10">
        <f t="shared" si="18"/>
        <v>0</v>
      </c>
      <c r="I29" s="10">
        <f t="shared" si="18"/>
        <v>0</v>
      </c>
      <c r="J29" s="10">
        <f>IFERROR(F29*J$2/$G29,0)</f>
        <v>0</v>
      </c>
      <c r="T29" t="s">
        <v>152</v>
      </c>
      <c r="U29" s="26" t="s">
        <v>123</v>
      </c>
      <c r="V29" s="3">
        <v>2.3664122137404582</v>
      </c>
      <c r="W29" s="3">
        <v>7.888040712468193</v>
      </c>
      <c r="X29" s="3">
        <v>3.8167938931297711</v>
      </c>
      <c r="Y29" s="3">
        <v>0.83969465648854957</v>
      </c>
      <c r="Z29" s="3">
        <v>0.4580152671755725</v>
      </c>
      <c r="AA29" s="3">
        <f>X29-Z29</f>
        <v>3.3587786259541987</v>
      </c>
      <c r="AB29" s="3">
        <v>69.465648854961827</v>
      </c>
      <c r="AC29" s="3">
        <v>69.465648854961827</v>
      </c>
      <c r="AD29" s="3" t="s">
        <v>130</v>
      </c>
    </row>
    <row r="30" spans="1:30" x14ac:dyDescent="0.2">
      <c r="A30" s="37"/>
      <c r="B30" s="18"/>
      <c r="C30" s="19"/>
      <c r="D30" s="8">
        <f t="shared" si="14"/>
        <v>0</v>
      </c>
      <c r="E30" s="8">
        <f t="shared" si="15"/>
        <v>0</v>
      </c>
      <c r="F30" s="8">
        <f t="shared" si="16"/>
        <v>0</v>
      </c>
      <c r="G30" s="9">
        <f t="shared" si="17"/>
        <v>0</v>
      </c>
      <c r="H30" s="10">
        <f t="shared" si="18"/>
        <v>0</v>
      </c>
      <c r="I30" s="10">
        <f t="shared" si="18"/>
        <v>0</v>
      </c>
      <c r="J30" s="10">
        <f>IFERROR(F30*J$2/$G30,0)</f>
        <v>0</v>
      </c>
      <c r="T30" t="s">
        <v>152</v>
      </c>
      <c r="U30" s="26" t="s">
        <v>122</v>
      </c>
      <c r="V30" s="3">
        <v>2.5706940874035986</v>
      </c>
      <c r="W30" s="3">
        <v>4.8843187660668379</v>
      </c>
      <c r="X30" s="3">
        <v>4.1131105398457581</v>
      </c>
      <c r="Y30" s="3">
        <v>1.4910025706940873</v>
      </c>
      <c r="Z30" s="3">
        <v>0.74550128534704363</v>
      </c>
      <c r="AA30" s="3">
        <f>X30-Z30</f>
        <v>3.3676092544987144</v>
      </c>
      <c r="AB30" s="3">
        <v>64.010282776349612</v>
      </c>
      <c r="AC30" s="3">
        <v>64.010282776349612</v>
      </c>
      <c r="AD30" s="3" t="s">
        <v>130</v>
      </c>
    </row>
    <row r="31" spans="1:30" x14ac:dyDescent="0.2">
      <c r="A31" s="37"/>
      <c r="B31" s="18"/>
      <c r="C31" s="19"/>
      <c r="D31" s="8">
        <f t="shared" si="14"/>
        <v>0</v>
      </c>
      <c r="E31" s="8">
        <f t="shared" si="15"/>
        <v>0</v>
      </c>
      <c r="F31" s="8">
        <f t="shared" si="16"/>
        <v>0</v>
      </c>
      <c r="G31" s="9">
        <f t="shared" si="17"/>
        <v>0</v>
      </c>
      <c r="H31" s="10">
        <f t="shared" ref="H31:H36" si="20">IFERROR(D31*H$2/$G31,0)</f>
        <v>0</v>
      </c>
      <c r="I31" s="10">
        <f t="shared" ref="I31:I36" si="21">IFERROR(E31*I$2/$G31,0)</f>
        <v>0</v>
      </c>
      <c r="J31" s="10">
        <f t="shared" ref="J31:J36" si="22">IFERROR(F31*J$2/$G31,0)</f>
        <v>0</v>
      </c>
      <c r="T31" t="s">
        <v>152</v>
      </c>
      <c r="U31" s="26" t="s">
        <v>198</v>
      </c>
      <c r="V31" s="3">
        <v>7.8</v>
      </c>
      <c r="W31" s="3">
        <v>27.6</v>
      </c>
      <c r="X31" s="3"/>
      <c r="Y31" s="3"/>
      <c r="Z31" s="3"/>
      <c r="AA31" s="3">
        <v>0</v>
      </c>
      <c r="AB31" s="3">
        <v>180.60000000000002</v>
      </c>
      <c r="AC31" s="3">
        <v>180.60000000000002</v>
      </c>
      <c r="AD31" s="3" t="s">
        <v>25</v>
      </c>
    </row>
    <row r="32" spans="1:30" x14ac:dyDescent="0.2">
      <c r="A32" s="37"/>
      <c r="B32" s="18"/>
      <c r="C32" s="19"/>
      <c r="D32" s="8">
        <f t="shared" si="14"/>
        <v>0</v>
      </c>
      <c r="E32" s="8">
        <f t="shared" si="15"/>
        <v>0</v>
      </c>
      <c r="F32" s="8">
        <f t="shared" si="16"/>
        <v>0</v>
      </c>
      <c r="G32" s="9">
        <f t="shared" si="17"/>
        <v>0</v>
      </c>
      <c r="H32" s="10">
        <f t="shared" si="20"/>
        <v>0</v>
      </c>
      <c r="I32" s="10">
        <f t="shared" si="21"/>
        <v>0</v>
      </c>
      <c r="J32" s="10">
        <f t="shared" si="22"/>
        <v>0</v>
      </c>
      <c r="T32" t="s">
        <v>152</v>
      </c>
      <c r="U32" s="26" t="s">
        <v>144</v>
      </c>
      <c r="V32" s="3">
        <v>4.8044692737430159</v>
      </c>
      <c r="W32" s="3">
        <v>16.201117318435752</v>
      </c>
      <c r="X32" s="3">
        <v>1.6201117318435754</v>
      </c>
      <c r="Y32" s="3">
        <v>0.83798882681564235</v>
      </c>
      <c r="Z32" s="3">
        <v>0.39106145251396646</v>
      </c>
      <c r="AA32" s="3">
        <f t="shared" ref="AA32:AA40" si="23">X32-Z32</f>
        <v>1.229050279329609</v>
      </c>
      <c r="AB32" s="3">
        <v>118.43575418994412</v>
      </c>
      <c r="AC32" s="3">
        <v>118.43575418994412</v>
      </c>
      <c r="AD32" s="3" t="s">
        <v>130</v>
      </c>
    </row>
    <row r="33" spans="1:30" x14ac:dyDescent="0.2">
      <c r="A33" s="37"/>
      <c r="B33" s="18"/>
      <c r="C33" s="19"/>
      <c r="D33" s="8">
        <f t="shared" si="14"/>
        <v>0</v>
      </c>
      <c r="E33" s="8">
        <f t="shared" si="15"/>
        <v>0</v>
      </c>
      <c r="F33" s="8">
        <f t="shared" si="16"/>
        <v>0</v>
      </c>
      <c r="G33" s="9">
        <f t="shared" si="17"/>
        <v>0</v>
      </c>
      <c r="H33" s="10">
        <f t="shared" si="20"/>
        <v>0</v>
      </c>
      <c r="I33" s="10">
        <f t="shared" si="21"/>
        <v>0</v>
      </c>
      <c r="J33" s="10">
        <f t="shared" si="22"/>
        <v>0</v>
      </c>
      <c r="T33" t="s">
        <v>152</v>
      </c>
      <c r="U33" s="26" t="s">
        <v>67</v>
      </c>
      <c r="V33" s="3">
        <v>0.2</v>
      </c>
      <c r="W33" s="3">
        <v>2.4</v>
      </c>
      <c r="X33" s="3">
        <v>4.0999999999999996</v>
      </c>
      <c r="Y33" s="3">
        <v>1.3</v>
      </c>
      <c r="Z33" s="3">
        <v>2</v>
      </c>
      <c r="AA33" s="3">
        <f t="shared" si="23"/>
        <v>2.0999999999999996</v>
      </c>
      <c r="AB33" s="3">
        <v>22</v>
      </c>
      <c r="AC33" s="3">
        <v>22</v>
      </c>
      <c r="AD33" s="3" t="s">
        <v>25</v>
      </c>
    </row>
    <row r="34" spans="1:30" x14ac:dyDescent="0.2">
      <c r="A34" s="37"/>
      <c r="B34" s="18"/>
      <c r="C34" s="19"/>
      <c r="D34" s="8">
        <f t="shared" si="14"/>
        <v>0</v>
      </c>
      <c r="E34" s="8">
        <f t="shared" si="15"/>
        <v>0</v>
      </c>
      <c r="F34" s="8">
        <f t="shared" si="16"/>
        <v>0</v>
      </c>
      <c r="G34" s="9">
        <f t="shared" si="17"/>
        <v>0</v>
      </c>
      <c r="H34" s="10">
        <f t="shared" si="20"/>
        <v>0</v>
      </c>
      <c r="I34" s="10">
        <f t="shared" si="21"/>
        <v>0</v>
      </c>
      <c r="J34" s="10">
        <f t="shared" si="22"/>
        <v>0</v>
      </c>
      <c r="T34" t="s">
        <v>152</v>
      </c>
      <c r="U34" s="26" t="s">
        <v>65</v>
      </c>
      <c r="V34" s="3">
        <v>0.3</v>
      </c>
      <c r="W34" s="3">
        <v>3</v>
      </c>
      <c r="X34" s="3">
        <v>3.8</v>
      </c>
      <c r="Y34" s="3">
        <v>0.4</v>
      </c>
      <c r="Z34" s="3">
        <v>2.4</v>
      </c>
      <c r="AA34" s="3">
        <f t="shared" si="23"/>
        <v>1.4</v>
      </c>
      <c r="AB34" s="3">
        <v>23</v>
      </c>
      <c r="AC34" s="3">
        <v>23</v>
      </c>
      <c r="AD34" s="3" t="s">
        <v>25</v>
      </c>
    </row>
    <row r="35" spans="1:30" x14ac:dyDescent="0.2">
      <c r="A35" s="37"/>
      <c r="B35" s="18"/>
      <c r="C35" s="19"/>
      <c r="D35" s="8">
        <f t="shared" si="14"/>
        <v>0</v>
      </c>
      <c r="E35" s="8">
        <f t="shared" si="15"/>
        <v>0</v>
      </c>
      <c r="F35" s="8">
        <f t="shared" si="16"/>
        <v>0</v>
      </c>
      <c r="G35" s="9">
        <f t="shared" si="17"/>
        <v>0</v>
      </c>
      <c r="H35" s="10">
        <f t="shared" si="20"/>
        <v>0</v>
      </c>
      <c r="I35" s="10">
        <f t="shared" si="21"/>
        <v>0</v>
      </c>
      <c r="J35" s="10">
        <f t="shared" si="22"/>
        <v>0</v>
      </c>
      <c r="T35" t="s">
        <v>152</v>
      </c>
      <c r="U35" s="26" t="s">
        <v>139</v>
      </c>
      <c r="V35" s="3">
        <v>9.6418732782369148</v>
      </c>
      <c r="W35" s="3">
        <v>10.192837465564738</v>
      </c>
      <c r="X35" s="3">
        <v>7.1625344352617084</v>
      </c>
      <c r="Y35" s="3">
        <v>0.68870523415977969</v>
      </c>
      <c r="Z35" s="3">
        <v>1.0743801652892562</v>
      </c>
      <c r="AA35" s="3">
        <f t="shared" si="23"/>
        <v>6.0881542699724527</v>
      </c>
      <c r="AB35" s="3">
        <v>157.02479338842974</v>
      </c>
      <c r="AC35" s="3">
        <v>157.02479338842974</v>
      </c>
      <c r="AD35" s="3" t="s">
        <v>130</v>
      </c>
    </row>
    <row r="36" spans="1:30" x14ac:dyDescent="0.2">
      <c r="A36" s="38"/>
      <c r="B36" s="17" t="s">
        <v>59</v>
      </c>
      <c r="C36" s="14">
        <f>SUM(C26:C35)</f>
        <v>0</v>
      </c>
      <c r="D36" s="11">
        <f t="shared" ref="D36" si="24">SUM(D26:D35)</f>
        <v>0</v>
      </c>
      <c r="E36" s="11">
        <f t="shared" ref="E36" si="25">SUM(E26:E35)</f>
        <v>0</v>
      </c>
      <c r="F36" s="11">
        <f t="shared" ref="F36:G36" si="26">SUM(F26:F35)</f>
        <v>0</v>
      </c>
      <c r="G36" s="12">
        <f t="shared" si="26"/>
        <v>0</v>
      </c>
      <c r="H36" s="13">
        <f t="shared" si="20"/>
        <v>0</v>
      </c>
      <c r="I36" s="13">
        <f t="shared" si="21"/>
        <v>0</v>
      </c>
      <c r="J36" s="13">
        <f t="shared" si="22"/>
        <v>0</v>
      </c>
      <c r="T36" t="s">
        <v>152</v>
      </c>
      <c r="U36" s="26" t="s">
        <v>112</v>
      </c>
      <c r="V36" s="3">
        <v>4.0163934426229515</v>
      </c>
      <c r="W36" s="3">
        <v>5.081967213114754</v>
      </c>
      <c r="X36" s="3">
        <v>4.5081967213114753</v>
      </c>
      <c r="Y36" s="3">
        <v>1.8032786885245904</v>
      </c>
      <c r="Z36" s="3">
        <v>1.4754098360655739</v>
      </c>
      <c r="AA36" s="3">
        <f t="shared" si="23"/>
        <v>3.0327868852459012</v>
      </c>
      <c r="AB36" s="3">
        <v>72.131147540983605</v>
      </c>
      <c r="AC36" s="3">
        <v>72.131147540983605</v>
      </c>
      <c r="AD36" s="3" t="s">
        <v>130</v>
      </c>
    </row>
    <row r="37" spans="1:30" x14ac:dyDescent="0.2">
      <c r="C37" s="4"/>
      <c r="D37" s="4"/>
      <c r="E37" s="4"/>
      <c r="F37" s="4"/>
      <c r="G37" s="4"/>
      <c r="H37" s="5"/>
      <c r="I37" s="5"/>
      <c r="J37" s="5"/>
      <c r="T37" t="s">
        <v>152</v>
      </c>
      <c r="U37" s="26" t="s">
        <v>113</v>
      </c>
      <c r="V37" s="3">
        <v>22.72727272727273</v>
      </c>
      <c r="W37" s="3">
        <v>10.795454545454547</v>
      </c>
      <c r="X37" s="3">
        <v>0.56818181818181823</v>
      </c>
      <c r="Y37" s="3">
        <v>0.34090909090909094</v>
      </c>
      <c r="Z37" s="3">
        <v>0</v>
      </c>
      <c r="AA37" s="3">
        <f t="shared" si="23"/>
        <v>0.56818181818181823</v>
      </c>
      <c r="AB37" s="3">
        <v>248.86363636363637</v>
      </c>
      <c r="AC37" s="3">
        <v>248.86363636363637</v>
      </c>
      <c r="AD37" s="3" t="s">
        <v>130</v>
      </c>
    </row>
    <row r="38" spans="1:30" x14ac:dyDescent="0.2">
      <c r="B38" s="1"/>
      <c r="D38" s="31" t="s">
        <v>60</v>
      </c>
      <c r="E38" s="32"/>
      <c r="F38" s="32"/>
      <c r="G38" s="33" t="s">
        <v>57</v>
      </c>
      <c r="H38" s="34"/>
      <c r="I38" s="34"/>
      <c r="J38" s="35"/>
      <c r="T38" t="s">
        <v>152</v>
      </c>
      <c r="U38" s="26" t="s">
        <v>191</v>
      </c>
      <c r="V38" s="3">
        <v>6</v>
      </c>
      <c r="W38" s="3">
        <v>20</v>
      </c>
      <c r="X38" s="3">
        <v>63</v>
      </c>
      <c r="Y38" s="3">
        <v>11</v>
      </c>
      <c r="Z38" s="3">
        <v>12</v>
      </c>
      <c r="AA38" s="3">
        <f t="shared" si="23"/>
        <v>51</v>
      </c>
      <c r="AB38" s="3">
        <v>378</v>
      </c>
      <c r="AC38" s="3">
        <v>378</v>
      </c>
      <c r="AD38" s="3" t="s">
        <v>25</v>
      </c>
    </row>
    <row r="39" spans="1:30" x14ac:dyDescent="0.2">
      <c r="B39" s="15" t="s">
        <v>25</v>
      </c>
      <c r="C39" s="7" t="s">
        <v>58</v>
      </c>
      <c r="D39" s="16" t="s">
        <v>49</v>
      </c>
      <c r="E39" s="16" t="s">
        <v>27</v>
      </c>
      <c r="F39" s="16" t="s">
        <v>56</v>
      </c>
      <c r="G39" s="16" t="s">
        <v>50</v>
      </c>
      <c r="H39" s="16" t="s">
        <v>54</v>
      </c>
      <c r="I39" s="16" t="s">
        <v>27</v>
      </c>
      <c r="J39" s="16" t="s">
        <v>56</v>
      </c>
      <c r="T39" t="s">
        <v>152</v>
      </c>
      <c r="U39" s="26" t="s">
        <v>32</v>
      </c>
      <c r="V39" s="3">
        <v>99</v>
      </c>
      <c r="W39" s="3"/>
      <c r="X39" s="3"/>
      <c r="Y39" s="3"/>
      <c r="Z39" s="3"/>
      <c r="AA39" s="3">
        <f t="shared" si="23"/>
        <v>0</v>
      </c>
      <c r="AB39" s="3">
        <v>876</v>
      </c>
      <c r="AC39" s="3">
        <v>876</v>
      </c>
      <c r="AD39" s="3" t="s">
        <v>25</v>
      </c>
    </row>
    <row r="40" spans="1:30" x14ac:dyDescent="0.2">
      <c r="A40" s="36" t="s">
        <v>155</v>
      </c>
      <c r="B40" s="18"/>
      <c r="C40" s="19"/>
      <c r="D40" s="8">
        <f t="shared" ref="D40:D49" si="27">IFERROR((VLOOKUP($B40,$U$7:$AC$991,2,0)/100*$C40),0)</f>
        <v>0</v>
      </c>
      <c r="E40" s="8">
        <f t="shared" ref="E40:E49" si="28">IFERROR((VLOOKUP($B40,$U$7:$AC$991,3,0)/100*$C40),0)</f>
        <v>0</v>
      </c>
      <c r="F40" s="8">
        <f t="shared" ref="F40:F49" si="29">IFERROR((VLOOKUP($B40,$U$7:$AC$991,7,0)/100*$C40),0)</f>
        <v>0</v>
      </c>
      <c r="G40" s="9">
        <f t="shared" ref="G40:G49" si="30">IFERROR((VLOOKUP($B40,$U$7:$AC$991,9,0)/100*$C40),0)</f>
        <v>0</v>
      </c>
      <c r="H40" s="10">
        <f t="shared" ref="H40:I44" si="31">IFERROR(D40*H$2/$G40,0)</f>
        <v>0</v>
      </c>
      <c r="I40" s="10">
        <f t="shared" si="31"/>
        <v>0</v>
      </c>
      <c r="J40" s="10">
        <f t="shared" ref="J40:J42" si="32">IFERROR(F40*J$2/$G40,0)</f>
        <v>0</v>
      </c>
      <c r="T40" t="s">
        <v>152</v>
      </c>
      <c r="U40" s="26" t="s">
        <v>76</v>
      </c>
      <c r="V40" s="3">
        <v>43.243243243243242</v>
      </c>
      <c r="W40" s="3">
        <v>15.135135135135133</v>
      </c>
      <c r="X40" s="3">
        <v>29.72972972972973</v>
      </c>
      <c r="Y40" s="3">
        <v>9.1891891891891895</v>
      </c>
      <c r="Z40" s="3">
        <v>9.1891891891891895</v>
      </c>
      <c r="AA40" s="3">
        <f t="shared" si="23"/>
        <v>20.54054054054054</v>
      </c>
      <c r="AB40" s="3">
        <v>540.54054054054052</v>
      </c>
      <c r="AC40" s="3">
        <v>540.54054054054052</v>
      </c>
      <c r="AD40" s="3" t="s">
        <v>130</v>
      </c>
    </row>
    <row r="41" spans="1:30" x14ac:dyDescent="0.2">
      <c r="A41" s="37"/>
      <c r="B41" s="18"/>
      <c r="C41" s="19"/>
      <c r="D41" s="8">
        <f t="shared" si="27"/>
        <v>0</v>
      </c>
      <c r="E41" s="8">
        <f t="shared" si="28"/>
        <v>0</v>
      </c>
      <c r="F41" s="8">
        <f t="shared" si="29"/>
        <v>0</v>
      </c>
      <c r="G41" s="9">
        <f t="shared" si="30"/>
        <v>0</v>
      </c>
      <c r="H41" s="10">
        <f t="shared" si="31"/>
        <v>0</v>
      </c>
      <c r="I41" s="10">
        <f t="shared" si="31"/>
        <v>0</v>
      </c>
      <c r="J41" s="10">
        <f t="shared" si="32"/>
        <v>0</v>
      </c>
      <c r="T41" t="s">
        <v>152</v>
      </c>
      <c r="U41" s="26" t="s">
        <v>40</v>
      </c>
      <c r="V41" s="3">
        <v>10.6</v>
      </c>
      <c r="W41" s="3">
        <v>12.6</v>
      </c>
      <c r="X41" s="3">
        <v>1.1000000000000001</v>
      </c>
      <c r="Y41" s="3">
        <v>1.1000000000000001</v>
      </c>
      <c r="Z41" s="3">
        <v>0</v>
      </c>
      <c r="AA41" s="3">
        <v>1.1000000000000001</v>
      </c>
      <c r="AB41" s="3">
        <v>150.19999999999999</v>
      </c>
      <c r="AC41" s="3">
        <v>150.19999999999999</v>
      </c>
      <c r="AD41" s="3" t="s">
        <v>25</v>
      </c>
    </row>
    <row r="42" spans="1:30" x14ac:dyDescent="0.2">
      <c r="A42" s="37"/>
      <c r="B42" s="18"/>
      <c r="C42" s="19"/>
      <c r="D42" s="8">
        <f t="shared" si="27"/>
        <v>0</v>
      </c>
      <c r="E42" s="8">
        <f t="shared" si="28"/>
        <v>0</v>
      </c>
      <c r="F42" s="8">
        <f t="shared" si="29"/>
        <v>0</v>
      </c>
      <c r="G42" s="9">
        <f t="shared" si="30"/>
        <v>0</v>
      </c>
      <c r="H42" s="10">
        <f t="shared" si="31"/>
        <v>0</v>
      </c>
      <c r="I42" s="10">
        <f t="shared" si="31"/>
        <v>0</v>
      </c>
      <c r="J42" s="10">
        <f t="shared" si="32"/>
        <v>0</v>
      </c>
      <c r="T42" t="s">
        <v>152</v>
      </c>
      <c r="U42" s="26" t="s">
        <v>51</v>
      </c>
      <c r="V42" s="3">
        <v>0.4</v>
      </c>
      <c r="W42" s="3">
        <v>1.9</v>
      </c>
      <c r="X42" s="3">
        <v>5.6</v>
      </c>
      <c r="Y42" s="3">
        <v>1.3</v>
      </c>
      <c r="Z42" s="3">
        <v>2</v>
      </c>
      <c r="AA42" s="3">
        <f t="shared" ref="AA42:AA49" si="33">X42-Z42</f>
        <v>3.5999999999999996</v>
      </c>
      <c r="AB42" s="3">
        <v>28</v>
      </c>
      <c r="AC42" s="3">
        <v>28</v>
      </c>
      <c r="AD42" s="3" t="s">
        <v>25</v>
      </c>
    </row>
    <row r="43" spans="1:30" x14ac:dyDescent="0.2">
      <c r="A43" s="37"/>
      <c r="B43" s="18"/>
      <c r="C43" s="19"/>
      <c r="D43" s="8">
        <f t="shared" si="27"/>
        <v>0</v>
      </c>
      <c r="E43" s="8">
        <f t="shared" si="28"/>
        <v>0</v>
      </c>
      <c r="F43" s="8">
        <f t="shared" si="29"/>
        <v>0</v>
      </c>
      <c r="G43" s="9">
        <f t="shared" si="30"/>
        <v>0</v>
      </c>
      <c r="H43" s="10">
        <f t="shared" si="31"/>
        <v>0</v>
      </c>
      <c r="I43" s="10">
        <f t="shared" si="31"/>
        <v>0</v>
      </c>
      <c r="J43" s="10">
        <f>IFERROR(F43*J$2/$G43,0)</f>
        <v>0</v>
      </c>
      <c r="T43" t="s">
        <v>152</v>
      </c>
      <c r="U43" s="26" t="s">
        <v>163</v>
      </c>
      <c r="V43" s="3">
        <v>7.7625570776255701</v>
      </c>
      <c r="W43" s="3">
        <v>11.87214611872146</v>
      </c>
      <c r="X43" s="3">
        <v>4.2009132420091317</v>
      </c>
      <c r="Y43" s="3">
        <v>2.420091324200913</v>
      </c>
      <c r="Z43" s="3">
        <v>0.91324200913242004</v>
      </c>
      <c r="AA43" s="3">
        <f t="shared" si="33"/>
        <v>3.2876712328767117</v>
      </c>
      <c r="AB43" s="3">
        <v>134.24657534246575</v>
      </c>
      <c r="AC43" s="3">
        <v>134.24657534246575</v>
      </c>
      <c r="AD43" s="3" t="s">
        <v>130</v>
      </c>
    </row>
    <row r="44" spans="1:30" x14ac:dyDescent="0.2">
      <c r="A44" s="37"/>
      <c r="B44" s="18"/>
      <c r="C44" s="19"/>
      <c r="D44" s="8">
        <f t="shared" si="27"/>
        <v>0</v>
      </c>
      <c r="E44" s="8">
        <f t="shared" si="28"/>
        <v>0</v>
      </c>
      <c r="F44" s="8">
        <f t="shared" si="29"/>
        <v>0</v>
      </c>
      <c r="G44" s="9">
        <f t="shared" si="30"/>
        <v>0</v>
      </c>
      <c r="H44" s="10">
        <f t="shared" si="31"/>
        <v>0</v>
      </c>
      <c r="I44" s="10">
        <f t="shared" si="31"/>
        <v>0</v>
      </c>
      <c r="J44" s="10">
        <f>IFERROR(F44*J$2/$G44,0)</f>
        <v>0</v>
      </c>
      <c r="T44" t="s">
        <v>152</v>
      </c>
      <c r="U44" s="26" t="s">
        <v>24</v>
      </c>
      <c r="V44" s="3">
        <v>0.5</v>
      </c>
      <c r="W44" s="3">
        <v>1.1000000000000001</v>
      </c>
      <c r="X44" s="3">
        <v>15</v>
      </c>
      <c r="Y44" s="3">
        <v>9</v>
      </c>
      <c r="Z44" s="3">
        <v>3</v>
      </c>
      <c r="AA44" s="3">
        <f t="shared" si="33"/>
        <v>12</v>
      </c>
      <c r="AB44" s="3">
        <v>61</v>
      </c>
      <c r="AC44" s="3">
        <v>61</v>
      </c>
      <c r="AD44" s="3" t="s">
        <v>25</v>
      </c>
    </row>
    <row r="45" spans="1:30" x14ac:dyDescent="0.2">
      <c r="A45" s="37"/>
      <c r="B45" s="18"/>
      <c r="C45" s="19"/>
      <c r="D45" s="8">
        <f t="shared" si="27"/>
        <v>0</v>
      </c>
      <c r="E45" s="8">
        <f t="shared" si="28"/>
        <v>0</v>
      </c>
      <c r="F45" s="8">
        <f t="shared" si="29"/>
        <v>0</v>
      </c>
      <c r="G45" s="9">
        <f t="shared" si="30"/>
        <v>0</v>
      </c>
      <c r="H45" s="10">
        <f t="shared" ref="H45:H50" si="34">IFERROR(D45*H$2/$G45,0)</f>
        <v>0</v>
      </c>
      <c r="I45" s="10">
        <f t="shared" ref="I45:I50" si="35">IFERROR(E45*I$2/$G45,0)</f>
        <v>0</v>
      </c>
      <c r="J45" s="10">
        <f t="shared" ref="J45:J50" si="36">IFERROR(F45*J$2/$G45,0)</f>
        <v>0</v>
      </c>
      <c r="T45" t="s">
        <v>152</v>
      </c>
      <c r="U45" t="s">
        <v>206</v>
      </c>
      <c r="V45">
        <v>0.3</v>
      </c>
      <c r="W45">
        <v>1.2</v>
      </c>
      <c r="X45">
        <v>3.3</v>
      </c>
      <c r="Y45">
        <v>1.2</v>
      </c>
      <c r="Z45">
        <v>2.1</v>
      </c>
      <c r="AA45" s="3">
        <f t="shared" si="33"/>
        <v>1.1999999999999997</v>
      </c>
      <c r="AB45">
        <v>17</v>
      </c>
      <c r="AC45">
        <v>17</v>
      </c>
      <c r="AD45" s="3" t="s">
        <v>25</v>
      </c>
    </row>
    <row r="46" spans="1:30" x14ac:dyDescent="0.2">
      <c r="A46" s="37"/>
      <c r="B46" s="18"/>
      <c r="C46" s="19"/>
      <c r="D46" s="8">
        <f t="shared" si="27"/>
        <v>0</v>
      </c>
      <c r="E46" s="8">
        <f t="shared" si="28"/>
        <v>0</v>
      </c>
      <c r="F46" s="8">
        <f t="shared" si="29"/>
        <v>0</v>
      </c>
      <c r="G46" s="9">
        <f t="shared" si="30"/>
        <v>0</v>
      </c>
      <c r="H46" s="10">
        <f t="shared" si="34"/>
        <v>0</v>
      </c>
      <c r="I46" s="10">
        <f t="shared" si="35"/>
        <v>0</v>
      </c>
      <c r="J46" s="10">
        <f t="shared" si="36"/>
        <v>0</v>
      </c>
      <c r="T46" t="s">
        <v>152</v>
      </c>
      <c r="U46" s="26" t="s">
        <v>1</v>
      </c>
      <c r="V46" s="3">
        <v>1.1000000000000001</v>
      </c>
      <c r="W46" s="3">
        <v>25</v>
      </c>
      <c r="X46" s="3">
        <v>63</v>
      </c>
      <c r="Y46" s="3">
        <v>2</v>
      </c>
      <c r="Z46" s="3">
        <v>11</v>
      </c>
      <c r="AA46" s="3">
        <f t="shared" si="33"/>
        <v>52</v>
      </c>
      <c r="AB46" s="3">
        <v>352</v>
      </c>
      <c r="AC46" s="3">
        <v>352</v>
      </c>
      <c r="AD46" s="3" t="s">
        <v>25</v>
      </c>
    </row>
    <row r="47" spans="1:30" x14ac:dyDescent="0.2">
      <c r="A47" s="37"/>
      <c r="B47" s="18"/>
      <c r="C47" s="19"/>
      <c r="D47" s="8">
        <f t="shared" si="27"/>
        <v>0</v>
      </c>
      <c r="E47" s="8">
        <f t="shared" si="28"/>
        <v>0</v>
      </c>
      <c r="F47" s="8">
        <f t="shared" si="29"/>
        <v>0</v>
      </c>
      <c r="G47" s="9">
        <f t="shared" si="30"/>
        <v>0</v>
      </c>
      <c r="H47" s="10">
        <f t="shared" si="34"/>
        <v>0</v>
      </c>
      <c r="I47" s="10">
        <f t="shared" si="35"/>
        <v>0</v>
      </c>
      <c r="J47" s="10">
        <f t="shared" si="36"/>
        <v>0</v>
      </c>
      <c r="T47" t="s">
        <v>152</v>
      </c>
      <c r="U47" s="26" t="s">
        <v>17</v>
      </c>
      <c r="V47" s="3">
        <v>0.4</v>
      </c>
      <c r="W47" s="3">
        <v>0.8</v>
      </c>
      <c r="X47" s="3">
        <v>15</v>
      </c>
      <c r="Y47" s="3">
        <v>14.8</v>
      </c>
      <c r="Z47" s="3">
        <v>1.6</v>
      </c>
      <c r="AA47" s="3">
        <f t="shared" si="33"/>
        <v>13.4</v>
      </c>
      <c r="AB47" s="3">
        <v>60</v>
      </c>
      <c r="AC47" s="3">
        <v>60</v>
      </c>
      <c r="AD47" s="3" t="s">
        <v>25</v>
      </c>
    </row>
    <row r="48" spans="1:30" x14ac:dyDescent="0.2">
      <c r="A48" s="37"/>
      <c r="B48" s="18"/>
      <c r="C48" s="19"/>
      <c r="D48" s="8">
        <f t="shared" si="27"/>
        <v>0</v>
      </c>
      <c r="E48" s="8">
        <f t="shared" si="28"/>
        <v>0</v>
      </c>
      <c r="F48" s="8">
        <f t="shared" si="29"/>
        <v>0</v>
      </c>
      <c r="G48" s="9">
        <f t="shared" si="30"/>
        <v>0</v>
      </c>
      <c r="H48" s="10">
        <f t="shared" si="34"/>
        <v>0</v>
      </c>
      <c r="I48" s="10">
        <f t="shared" si="35"/>
        <v>0</v>
      </c>
      <c r="J48" s="10">
        <f t="shared" si="36"/>
        <v>0</v>
      </c>
      <c r="T48" t="s">
        <v>152</v>
      </c>
      <c r="U48" s="26" t="s">
        <v>2</v>
      </c>
      <c r="V48" s="3">
        <v>81</v>
      </c>
      <c r="W48" s="3">
        <v>0.8</v>
      </c>
      <c r="X48" s="3">
        <v>0.1</v>
      </c>
      <c r="Y48" s="3">
        <v>0.1</v>
      </c>
      <c r="Z48" s="3"/>
      <c r="AA48" s="3">
        <f t="shared" si="33"/>
        <v>0.1</v>
      </c>
      <c r="AB48" s="3">
        <v>717</v>
      </c>
      <c r="AC48" s="3">
        <v>717</v>
      </c>
      <c r="AD48" s="3" t="s">
        <v>25</v>
      </c>
    </row>
    <row r="49" spans="1:30" x14ac:dyDescent="0.2">
      <c r="A49" s="37"/>
      <c r="B49" s="18"/>
      <c r="C49" s="19"/>
      <c r="D49" s="8">
        <f t="shared" si="27"/>
        <v>0</v>
      </c>
      <c r="E49" s="8">
        <f t="shared" si="28"/>
        <v>0</v>
      </c>
      <c r="F49" s="8">
        <f t="shared" si="29"/>
        <v>0</v>
      </c>
      <c r="G49" s="9">
        <f t="shared" si="30"/>
        <v>0</v>
      </c>
      <c r="H49" s="10">
        <f t="shared" si="34"/>
        <v>0</v>
      </c>
      <c r="I49" s="10">
        <f t="shared" si="35"/>
        <v>0</v>
      </c>
      <c r="J49" s="10">
        <f t="shared" si="36"/>
        <v>0</v>
      </c>
      <c r="T49" t="s">
        <v>152</v>
      </c>
      <c r="U49" s="26" t="s">
        <v>15</v>
      </c>
      <c r="V49" s="3">
        <v>0.2</v>
      </c>
      <c r="W49" s="3">
        <v>0.3</v>
      </c>
      <c r="X49" s="3">
        <v>14</v>
      </c>
      <c r="Y49" s="3">
        <v>10.4</v>
      </c>
      <c r="Z49" s="3">
        <v>2.4</v>
      </c>
      <c r="AA49" s="3">
        <f t="shared" si="33"/>
        <v>11.6</v>
      </c>
      <c r="AB49" s="3">
        <v>52</v>
      </c>
      <c r="AC49" s="3">
        <v>52</v>
      </c>
      <c r="AD49" s="3" t="s">
        <v>25</v>
      </c>
    </row>
    <row r="50" spans="1:30" x14ac:dyDescent="0.2">
      <c r="A50" s="38"/>
      <c r="B50" s="17" t="s">
        <v>59</v>
      </c>
      <c r="C50" s="14">
        <f>SUM(C40:C49)</f>
        <v>0</v>
      </c>
      <c r="D50" s="11">
        <f t="shared" ref="D50" si="37">SUM(D40:D49)</f>
        <v>0</v>
      </c>
      <c r="E50" s="11">
        <f t="shared" ref="E50" si="38">SUM(E40:E49)</f>
        <v>0</v>
      </c>
      <c r="F50" s="11">
        <f t="shared" ref="F50:G50" si="39">SUM(F40:F49)</f>
        <v>0</v>
      </c>
      <c r="G50" s="12">
        <f t="shared" si="39"/>
        <v>0</v>
      </c>
      <c r="H50" s="13">
        <f t="shared" si="34"/>
        <v>0</v>
      </c>
      <c r="I50" s="13">
        <f t="shared" si="35"/>
        <v>0</v>
      </c>
      <c r="J50" s="13">
        <f t="shared" si="36"/>
        <v>0</v>
      </c>
      <c r="T50" t="s">
        <v>152</v>
      </c>
      <c r="U50" s="26" t="s">
        <v>199</v>
      </c>
      <c r="V50" s="3">
        <v>3</v>
      </c>
      <c r="W50" s="3">
        <v>7</v>
      </c>
      <c r="X50" s="3"/>
      <c r="Y50" s="3"/>
      <c r="Z50" s="3"/>
      <c r="AA50" s="3">
        <v>0</v>
      </c>
      <c r="AB50" s="3">
        <v>55</v>
      </c>
      <c r="AC50" s="3">
        <v>55</v>
      </c>
      <c r="AD50" s="3" t="s">
        <v>25</v>
      </c>
    </row>
    <row r="51" spans="1:30" x14ac:dyDescent="0.2">
      <c r="C51" s="3"/>
      <c r="D51" s="3"/>
      <c r="E51" s="3"/>
      <c r="F51" s="3"/>
      <c r="G51" s="3"/>
      <c r="H51" s="2"/>
      <c r="I51" s="2"/>
      <c r="J51" s="2"/>
      <c r="T51" t="s">
        <v>152</v>
      </c>
      <c r="U51" s="26" t="s">
        <v>121</v>
      </c>
      <c r="V51" s="3">
        <v>2.6282051282051282</v>
      </c>
      <c r="W51" s="3">
        <v>16.025641025641026</v>
      </c>
      <c r="X51" s="3">
        <v>0.19230769230769232</v>
      </c>
      <c r="Y51" s="3">
        <v>0</v>
      </c>
      <c r="Z51" s="3">
        <v>6.4102564102564111E-2</v>
      </c>
      <c r="AA51" s="3">
        <f t="shared" ref="AA51:AA58" si="40">X51-Z51</f>
        <v>0.12820512820512819</v>
      </c>
      <c r="AB51" s="3">
        <v>91.025641025641036</v>
      </c>
      <c r="AC51" s="3">
        <v>91.025641025641036</v>
      </c>
      <c r="AD51" s="3" t="s">
        <v>130</v>
      </c>
    </row>
    <row r="52" spans="1:30" x14ac:dyDescent="0.2">
      <c r="B52" s="1"/>
      <c r="D52" s="31" t="s">
        <v>60</v>
      </c>
      <c r="E52" s="32"/>
      <c r="F52" s="32"/>
      <c r="G52" s="33" t="s">
        <v>57</v>
      </c>
      <c r="H52" s="34"/>
      <c r="I52" s="34"/>
      <c r="J52" s="35"/>
      <c r="T52" t="s">
        <v>152</v>
      </c>
      <c r="U52" s="26" t="s">
        <v>8</v>
      </c>
      <c r="V52" s="3">
        <v>4.2</v>
      </c>
      <c r="W52" s="3">
        <v>11</v>
      </c>
      <c r="X52" s="3">
        <v>72.900000000000006</v>
      </c>
      <c r="Y52" s="3">
        <v>0.5</v>
      </c>
      <c r="Z52" s="3">
        <v>8.5</v>
      </c>
      <c r="AA52" s="3">
        <f t="shared" si="40"/>
        <v>64.400000000000006</v>
      </c>
      <c r="AB52" s="3">
        <v>378</v>
      </c>
      <c r="AC52" s="3">
        <v>378</v>
      </c>
      <c r="AD52" s="3" t="s">
        <v>25</v>
      </c>
    </row>
    <row r="53" spans="1:30" x14ac:dyDescent="0.2">
      <c r="B53" s="15" t="s">
        <v>25</v>
      </c>
      <c r="C53" s="7" t="s">
        <v>58</v>
      </c>
      <c r="D53" s="16" t="s">
        <v>49</v>
      </c>
      <c r="E53" s="16" t="s">
        <v>27</v>
      </c>
      <c r="F53" s="16" t="s">
        <v>56</v>
      </c>
      <c r="G53" s="16" t="s">
        <v>50</v>
      </c>
      <c r="H53" s="16" t="s">
        <v>54</v>
      </c>
      <c r="I53" s="16" t="s">
        <v>27</v>
      </c>
      <c r="J53" s="16" t="s">
        <v>56</v>
      </c>
      <c r="T53" t="s">
        <v>152</v>
      </c>
      <c r="U53" s="26" t="s">
        <v>136</v>
      </c>
      <c r="V53" s="3">
        <v>1.8258426966292136</v>
      </c>
      <c r="W53" s="3">
        <v>5.1966292134831464</v>
      </c>
      <c r="X53" s="3">
        <v>2.106741573033708</v>
      </c>
      <c r="Y53" s="3">
        <v>1.0674157303370786</v>
      </c>
      <c r="Z53" s="3">
        <v>0.73033707865168551</v>
      </c>
      <c r="AA53" s="3">
        <f t="shared" si="40"/>
        <v>1.3764044943820224</v>
      </c>
      <c r="AB53" s="3">
        <v>44.522471910112365</v>
      </c>
      <c r="AC53" s="3">
        <v>44.522471910112365</v>
      </c>
      <c r="AD53" s="3" t="s">
        <v>130</v>
      </c>
    </row>
    <row r="54" spans="1:30" x14ac:dyDescent="0.2">
      <c r="A54" s="36" t="s">
        <v>153</v>
      </c>
      <c r="B54" s="18"/>
      <c r="C54" s="19"/>
      <c r="D54" s="8">
        <f t="shared" ref="D54:D63" si="41">IFERROR((VLOOKUP($B54,$U$7:$AC$991,2,0)/100*$C54),0)</f>
        <v>0</v>
      </c>
      <c r="E54" s="8">
        <f t="shared" ref="E54:E63" si="42">IFERROR((VLOOKUP($B54,$U$7:$AC$991,3,0)/100*$C54),0)</f>
        <v>0</v>
      </c>
      <c r="F54" s="8">
        <f t="shared" ref="F54:F63" si="43">IFERROR((VLOOKUP($B54,$U$7:$AC$991,7,0)/100*$C54),0)</f>
        <v>0</v>
      </c>
      <c r="G54" s="9">
        <f t="shared" ref="G54:G63" si="44">IFERROR((VLOOKUP($B54,$U$7:$AC$991,9,0)/100*$C54),0)</f>
        <v>0</v>
      </c>
      <c r="H54" s="10">
        <f t="shared" ref="H54:I58" si="45">IFERROR(D54*H$2/$G54,0)</f>
        <v>0</v>
      </c>
      <c r="I54" s="10">
        <f t="shared" si="45"/>
        <v>0</v>
      </c>
      <c r="J54" s="10">
        <f t="shared" ref="J54:J56" si="46">IFERROR(F54*J$2/$G54,0)</f>
        <v>0</v>
      </c>
      <c r="T54" t="s">
        <v>152</v>
      </c>
      <c r="U54" s="26" t="s">
        <v>143</v>
      </c>
      <c r="V54" s="3">
        <v>20</v>
      </c>
      <c r="W54" s="3">
        <v>16.181818181818183</v>
      </c>
      <c r="X54" s="3">
        <v>0.72727272727272729</v>
      </c>
      <c r="Y54" s="3">
        <v>0.18181818181818182</v>
      </c>
      <c r="Z54" s="3">
        <v>0.18181818181818182</v>
      </c>
      <c r="AA54" s="3">
        <f t="shared" si="40"/>
        <v>0.54545454545454541</v>
      </c>
      <c r="AB54" s="3">
        <v>250.90909090909091</v>
      </c>
      <c r="AC54" s="3">
        <v>250.90909090909091</v>
      </c>
      <c r="AD54" s="3" t="s">
        <v>130</v>
      </c>
    </row>
    <row r="55" spans="1:30" x14ac:dyDescent="0.2">
      <c r="A55" s="37"/>
      <c r="B55" s="18"/>
      <c r="C55" s="19"/>
      <c r="D55" s="8">
        <f t="shared" si="41"/>
        <v>0</v>
      </c>
      <c r="E55" s="8">
        <f t="shared" si="42"/>
        <v>0</v>
      </c>
      <c r="F55" s="8">
        <f t="shared" si="43"/>
        <v>0</v>
      </c>
      <c r="G55" s="9">
        <f t="shared" si="44"/>
        <v>0</v>
      </c>
      <c r="H55" s="10">
        <f t="shared" si="45"/>
        <v>0</v>
      </c>
      <c r="I55" s="10">
        <f t="shared" si="45"/>
        <v>0</v>
      </c>
      <c r="J55" s="10">
        <f t="shared" si="46"/>
        <v>0</v>
      </c>
      <c r="T55" t="s">
        <v>152</v>
      </c>
      <c r="U55" s="26" t="s">
        <v>20</v>
      </c>
      <c r="V55" s="3">
        <v>0.5</v>
      </c>
      <c r="W55" s="3">
        <v>1.4</v>
      </c>
      <c r="X55" s="3">
        <v>9.6</v>
      </c>
      <c r="Y55" s="3">
        <v>4.9000000000000004</v>
      </c>
      <c r="Z55" s="3">
        <v>5.3</v>
      </c>
      <c r="AA55" s="3">
        <f t="shared" si="40"/>
        <v>4.3</v>
      </c>
      <c r="AB55" s="3">
        <v>43</v>
      </c>
      <c r="AC55" s="3">
        <v>43</v>
      </c>
      <c r="AD55" s="3" t="s">
        <v>25</v>
      </c>
    </row>
    <row r="56" spans="1:30" x14ac:dyDescent="0.2">
      <c r="A56" s="37"/>
      <c r="B56" s="18"/>
      <c r="C56" s="19"/>
      <c r="D56" s="8">
        <f t="shared" si="41"/>
        <v>0</v>
      </c>
      <c r="E56" s="8">
        <f t="shared" si="42"/>
        <v>0</v>
      </c>
      <c r="F56" s="8">
        <f t="shared" si="43"/>
        <v>0</v>
      </c>
      <c r="G56" s="9">
        <f t="shared" si="44"/>
        <v>0</v>
      </c>
      <c r="H56" s="10">
        <f t="shared" si="45"/>
        <v>0</v>
      </c>
      <c r="I56" s="10">
        <f t="shared" si="45"/>
        <v>0</v>
      </c>
      <c r="J56" s="10">
        <f t="shared" si="46"/>
        <v>0</v>
      </c>
      <c r="T56" t="s">
        <v>152</v>
      </c>
      <c r="U56" s="26" t="s">
        <v>33</v>
      </c>
      <c r="V56" s="3">
        <v>65</v>
      </c>
      <c r="W56" s="3">
        <v>15</v>
      </c>
      <c r="X56" s="3">
        <v>14</v>
      </c>
      <c r="Y56" s="3">
        <v>2.6</v>
      </c>
      <c r="Z56" s="3">
        <v>6.7</v>
      </c>
      <c r="AA56" s="3">
        <f t="shared" si="40"/>
        <v>7.3</v>
      </c>
      <c r="AB56" s="3">
        <v>654</v>
      </c>
      <c r="AC56" s="3">
        <v>654</v>
      </c>
      <c r="AD56" s="3" t="s">
        <v>25</v>
      </c>
    </row>
    <row r="57" spans="1:30" x14ac:dyDescent="0.2">
      <c r="A57" s="37"/>
      <c r="B57" s="18"/>
      <c r="C57" s="19"/>
      <c r="D57" s="8">
        <f t="shared" si="41"/>
        <v>0</v>
      </c>
      <c r="E57" s="8">
        <f t="shared" si="42"/>
        <v>0</v>
      </c>
      <c r="F57" s="8">
        <f t="shared" si="43"/>
        <v>0</v>
      </c>
      <c r="G57" s="9">
        <f t="shared" si="44"/>
        <v>0</v>
      </c>
      <c r="H57" s="10">
        <f t="shared" si="45"/>
        <v>0</v>
      </c>
      <c r="I57" s="10">
        <f t="shared" si="45"/>
        <v>0</v>
      </c>
      <c r="J57" s="10">
        <f>IFERROR(F57*J$2/$G57,0)</f>
        <v>0</v>
      </c>
      <c r="T57" t="s">
        <v>152</v>
      </c>
      <c r="U57" s="26" t="s">
        <v>34</v>
      </c>
      <c r="V57" s="3">
        <v>72</v>
      </c>
      <c r="W57" s="3">
        <v>9.1999999999999993</v>
      </c>
      <c r="X57" s="3">
        <v>14</v>
      </c>
      <c r="Y57" s="3">
        <v>4</v>
      </c>
      <c r="Z57" s="3">
        <v>9.6</v>
      </c>
      <c r="AA57" s="3">
        <f t="shared" si="40"/>
        <v>4.4000000000000004</v>
      </c>
      <c r="AB57" s="3">
        <v>691</v>
      </c>
      <c r="AC57" s="3">
        <v>691</v>
      </c>
      <c r="AD57" s="3" t="s">
        <v>25</v>
      </c>
    </row>
    <row r="58" spans="1:30" x14ac:dyDescent="0.2">
      <c r="A58" s="37"/>
      <c r="B58" s="18"/>
      <c r="C58" s="19"/>
      <c r="D58" s="8">
        <f t="shared" si="41"/>
        <v>0</v>
      </c>
      <c r="E58" s="8">
        <f t="shared" si="42"/>
        <v>0</v>
      </c>
      <c r="F58" s="8">
        <f t="shared" si="43"/>
        <v>0</v>
      </c>
      <c r="G58" s="9">
        <f t="shared" si="44"/>
        <v>0</v>
      </c>
      <c r="H58" s="10">
        <f t="shared" si="45"/>
        <v>0</v>
      </c>
      <c r="I58" s="10">
        <f t="shared" si="45"/>
        <v>0</v>
      </c>
      <c r="J58" s="10">
        <f>IFERROR(F58*J$2/$G58,0)</f>
        <v>0</v>
      </c>
      <c r="T58" t="s">
        <v>152</v>
      </c>
      <c r="U58" s="26" t="s">
        <v>140</v>
      </c>
      <c r="V58" s="3">
        <v>2.6548672566371683</v>
      </c>
      <c r="W58" s="3">
        <v>6.8584070796460184</v>
      </c>
      <c r="X58" s="3">
        <v>3.7610619469026552</v>
      </c>
      <c r="Y58" s="3">
        <v>1.3716814159292037</v>
      </c>
      <c r="Z58" s="3">
        <v>0.6415929203539823</v>
      </c>
      <c r="AA58" s="3">
        <f t="shared" si="40"/>
        <v>3.1194690265486731</v>
      </c>
      <c r="AB58" s="3">
        <v>77.654867256637175</v>
      </c>
      <c r="AC58" s="3">
        <v>77.654867256637175</v>
      </c>
      <c r="AD58" s="3" t="s">
        <v>130</v>
      </c>
    </row>
    <row r="59" spans="1:30" x14ac:dyDescent="0.2">
      <c r="A59" s="37"/>
      <c r="B59" s="18"/>
      <c r="C59" s="19"/>
      <c r="D59" s="8">
        <f t="shared" si="41"/>
        <v>0</v>
      </c>
      <c r="E59" s="8">
        <f t="shared" si="42"/>
        <v>0</v>
      </c>
      <c r="F59" s="8">
        <f t="shared" si="43"/>
        <v>0</v>
      </c>
      <c r="G59" s="9">
        <f t="shared" si="44"/>
        <v>0</v>
      </c>
      <c r="H59" s="10">
        <f t="shared" ref="H59:H64" si="47">IFERROR(D59*H$2/$G59,0)</f>
        <v>0</v>
      </c>
      <c r="I59" s="10">
        <f t="shared" ref="I59:I64" si="48">IFERROR(E59*I$2/$G59,0)</f>
        <v>0</v>
      </c>
      <c r="J59" s="10">
        <f t="shared" ref="J59:J64" si="49">IFERROR(F59*J$2/$G59,0)</f>
        <v>0</v>
      </c>
      <c r="T59" t="s">
        <v>152</v>
      </c>
      <c r="U59" s="26" t="s">
        <v>228</v>
      </c>
      <c r="V59" s="3">
        <v>2.6548672566371683</v>
      </c>
      <c r="W59" s="3">
        <v>6.8584070796460184</v>
      </c>
      <c r="X59" s="3">
        <v>1.88053097345133</v>
      </c>
      <c r="Y59" s="3">
        <v>0.68584070796459995</v>
      </c>
      <c r="Z59" s="3">
        <v>0.32079646017699098</v>
      </c>
      <c r="AA59" s="3">
        <v>1.559734513274339</v>
      </c>
      <c r="AB59" s="3">
        <v>58.849557522123909</v>
      </c>
      <c r="AC59" s="3">
        <v>58.849557522123909</v>
      </c>
      <c r="AD59" s="3" t="s">
        <v>130</v>
      </c>
    </row>
    <row r="60" spans="1:30" x14ac:dyDescent="0.2">
      <c r="A60" s="37"/>
      <c r="B60" s="18"/>
      <c r="C60" s="19"/>
      <c r="D60" s="8">
        <f t="shared" si="41"/>
        <v>0</v>
      </c>
      <c r="E60" s="8">
        <f t="shared" si="42"/>
        <v>0</v>
      </c>
      <c r="F60" s="8">
        <f t="shared" si="43"/>
        <v>0</v>
      </c>
      <c r="G60" s="9">
        <f t="shared" si="44"/>
        <v>0</v>
      </c>
      <c r="H60" s="10">
        <f t="shared" si="47"/>
        <v>0</v>
      </c>
      <c r="I60" s="10">
        <f t="shared" si="48"/>
        <v>0</v>
      </c>
      <c r="J60" s="10">
        <f t="shared" si="49"/>
        <v>0</v>
      </c>
      <c r="T60" t="s">
        <v>152</v>
      </c>
      <c r="U60" s="26" t="s">
        <v>196</v>
      </c>
      <c r="V60" s="3">
        <v>15</v>
      </c>
      <c r="W60" s="3">
        <v>2</v>
      </c>
      <c r="X60" s="3">
        <v>8.5</v>
      </c>
      <c r="Y60" s="3">
        <v>0.7</v>
      </c>
      <c r="Z60" s="3">
        <v>6.7</v>
      </c>
      <c r="AA60" s="3">
        <f>X60-Z60</f>
        <v>1.7999999999999998</v>
      </c>
      <c r="AB60" s="3">
        <v>160</v>
      </c>
      <c r="AC60" s="3">
        <v>160</v>
      </c>
      <c r="AD60" s="3" t="s">
        <v>25</v>
      </c>
    </row>
    <row r="61" spans="1:30" x14ac:dyDescent="0.2">
      <c r="A61" s="37"/>
      <c r="B61" s="18"/>
      <c r="C61" s="19"/>
      <c r="D61" s="8">
        <f t="shared" si="41"/>
        <v>0</v>
      </c>
      <c r="E61" s="8">
        <f t="shared" si="42"/>
        <v>0</v>
      </c>
      <c r="F61" s="8">
        <f t="shared" si="43"/>
        <v>0</v>
      </c>
      <c r="G61" s="9">
        <f t="shared" si="44"/>
        <v>0</v>
      </c>
      <c r="H61" s="10">
        <f t="shared" si="47"/>
        <v>0</v>
      </c>
      <c r="I61" s="10">
        <f t="shared" si="48"/>
        <v>0</v>
      </c>
      <c r="J61" s="10">
        <f t="shared" si="49"/>
        <v>0</v>
      </c>
      <c r="T61" t="s">
        <v>152</v>
      </c>
      <c r="U61" s="26" t="s">
        <v>13</v>
      </c>
      <c r="V61" s="3">
        <v>4</v>
      </c>
      <c r="W61" s="3">
        <v>9</v>
      </c>
      <c r="X61" s="3">
        <v>54.4</v>
      </c>
      <c r="Y61" s="3">
        <v>4.7</v>
      </c>
      <c r="Z61" s="3">
        <v>2.5</v>
      </c>
      <c r="AA61" s="3">
        <v>51.9</v>
      </c>
      <c r="AB61" s="3">
        <v>279.60000000000002</v>
      </c>
      <c r="AC61" s="3">
        <v>279.60000000000002</v>
      </c>
      <c r="AD61" s="3" t="s">
        <v>25</v>
      </c>
    </row>
    <row r="62" spans="1:30" x14ac:dyDescent="0.2">
      <c r="A62" s="37"/>
      <c r="B62" s="18"/>
      <c r="C62" s="19"/>
      <c r="D62" s="8">
        <f t="shared" si="41"/>
        <v>0</v>
      </c>
      <c r="E62" s="8">
        <f t="shared" si="42"/>
        <v>0</v>
      </c>
      <c r="F62" s="8">
        <f t="shared" si="43"/>
        <v>0</v>
      </c>
      <c r="G62" s="9">
        <f t="shared" si="44"/>
        <v>0</v>
      </c>
      <c r="H62" s="10">
        <f t="shared" si="47"/>
        <v>0</v>
      </c>
      <c r="I62" s="10">
        <f t="shared" si="48"/>
        <v>0</v>
      </c>
      <c r="J62" s="10">
        <f t="shared" si="49"/>
        <v>0</v>
      </c>
      <c r="T62" t="s">
        <v>152</v>
      </c>
      <c r="U62" s="26" t="s">
        <v>14</v>
      </c>
      <c r="V62" s="3">
        <v>3.3</v>
      </c>
      <c r="W62" s="3">
        <v>13</v>
      </c>
      <c r="X62" s="3">
        <v>41.3</v>
      </c>
      <c r="Y62" s="3">
        <v>5.6</v>
      </c>
      <c r="Z62" s="3">
        <v>6.8</v>
      </c>
      <c r="AA62" s="3">
        <v>34.5</v>
      </c>
      <c r="AB62" s="3">
        <v>219.7</v>
      </c>
      <c r="AC62" s="3">
        <v>219.7</v>
      </c>
      <c r="AD62" s="3" t="s">
        <v>25</v>
      </c>
    </row>
    <row r="63" spans="1:30" x14ac:dyDescent="0.2">
      <c r="A63" s="37"/>
      <c r="B63" s="18"/>
      <c r="C63" s="19"/>
      <c r="D63" s="8">
        <f t="shared" si="41"/>
        <v>0</v>
      </c>
      <c r="E63" s="8">
        <f t="shared" si="42"/>
        <v>0</v>
      </c>
      <c r="F63" s="8">
        <f t="shared" si="43"/>
        <v>0</v>
      </c>
      <c r="G63" s="9">
        <f t="shared" si="44"/>
        <v>0</v>
      </c>
      <c r="H63" s="10">
        <f t="shared" si="47"/>
        <v>0</v>
      </c>
      <c r="I63" s="10">
        <f t="shared" si="48"/>
        <v>0</v>
      </c>
      <c r="J63" s="10">
        <f t="shared" si="49"/>
        <v>0</v>
      </c>
      <c r="T63" t="s">
        <v>152</v>
      </c>
      <c r="U63" s="26" t="s">
        <v>10</v>
      </c>
      <c r="V63" s="3">
        <v>0.1</v>
      </c>
      <c r="W63" s="3">
        <v>2.5</v>
      </c>
      <c r="X63" s="3">
        <v>21</v>
      </c>
      <c r="Y63" s="3">
        <v>1.2</v>
      </c>
      <c r="Z63" s="3">
        <v>2.2000000000000002</v>
      </c>
      <c r="AA63" s="3">
        <f t="shared" ref="AA63:AA68" si="50">X63-Z63</f>
        <v>18.8</v>
      </c>
      <c r="AB63" s="3">
        <v>93</v>
      </c>
      <c r="AC63" s="3">
        <v>93</v>
      </c>
      <c r="AD63" s="3" t="s">
        <v>25</v>
      </c>
    </row>
    <row r="64" spans="1:30" x14ac:dyDescent="0.2">
      <c r="A64" s="38"/>
      <c r="B64" s="17" t="s">
        <v>59</v>
      </c>
      <c r="C64" s="14">
        <f>SUM(C54:C63)</f>
        <v>0</v>
      </c>
      <c r="D64" s="11">
        <f t="shared" ref="D64" si="51">SUM(D54:D63)</f>
        <v>0</v>
      </c>
      <c r="E64" s="11">
        <f t="shared" ref="E64" si="52">SUM(E54:E63)</f>
        <v>0</v>
      </c>
      <c r="F64" s="11">
        <f t="shared" ref="F64:G64" si="53">SUM(F54:F63)</f>
        <v>0</v>
      </c>
      <c r="G64" s="12">
        <f t="shared" si="53"/>
        <v>0</v>
      </c>
      <c r="H64" s="13">
        <f t="shared" si="47"/>
        <v>0</v>
      </c>
      <c r="I64" s="13">
        <f t="shared" si="48"/>
        <v>0</v>
      </c>
      <c r="J64" s="13">
        <f t="shared" si="49"/>
        <v>0</v>
      </c>
      <c r="T64" t="s">
        <v>152</v>
      </c>
      <c r="U64" s="26" t="s">
        <v>11</v>
      </c>
      <c r="V64" s="3">
        <v>0.1</v>
      </c>
      <c r="W64" s="3">
        <v>1.9</v>
      </c>
      <c r="X64" s="3">
        <v>20</v>
      </c>
      <c r="Y64" s="3">
        <v>0.9</v>
      </c>
      <c r="Z64" s="3">
        <v>1.8</v>
      </c>
      <c r="AA64" s="3">
        <f t="shared" si="50"/>
        <v>18.2</v>
      </c>
      <c r="AB64" s="3">
        <v>87</v>
      </c>
      <c r="AC64" s="3">
        <v>87</v>
      </c>
      <c r="AD64" s="3" t="s">
        <v>25</v>
      </c>
    </row>
    <row r="65" spans="20:30" x14ac:dyDescent="0.2">
      <c r="T65" t="s">
        <v>152</v>
      </c>
      <c r="U65" s="26" t="s">
        <v>120</v>
      </c>
      <c r="V65" s="3">
        <v>9.9502487562189064</v>
      </c>
      <c r="W65" s="3">
        <v>14.427860696517413</v>
      </c>
      <c r="X65" s="3">
        <v>2.4378109452736321</v>
      </c>
      <c r="Y65" s="3">
        <v>1.0447761194029852</v>
      </c>
      <c r="Z65" s="3">
        <v>0.54726368159203986</v>
      </c>
      <c r="AA65" s="3">
        <f t="shared" si="50"/>
        <v>1.8905472636815923</v>
      </c>
      <c r="AB65" s="3">
        <v>158.70646766169153</v>
      </c>
      <c r="AC65" s="3">
        <v>158.70646766169153</v>
      </c>
      <c r="AD65" s="3" t="s">
        <v>130</v>
      </c>
    </row>
    <row r="66" spans="20:30" x14ac:dyDescent="0.2">
      <c r="T66" t="s">
        <v>152</v>
      </c>
      <c r="U66" s="26" t="s">
        <v>119</v>
      </c>
      <c r="V66" s="3">
        <v>4.6428571428571432</v>
      </c>
      <c r="W66" s="3">
        <v>11.785714285714286</v>
      </c>
      <c r="X66" s="3">
        <v>5.3571428571428577</v>
      </c>
      <c r="Y66" s="3">
        <v>1.3571428571428572</v>
      </c>
      <c r="Z66" s="3">
        <v>1.4642857142857142</v>
      </c>
      <c r="AA66" s="3">
        <f t="shared" si="50"/>
        <v>3.8928571428571432</v>
      </c>
      <c r="AB66" s="3">
        <v>108.57142857142857</v>
      </c>
      <c r="AC66" s="3">
        <v>108.57142857142857</v>
      </c>
      <c r="AD66" s="3" t="s">
        <v>130</v>
      </c>
    </row>
    <row r="67" spans="20:30" x14ac:dyDescent="0.2">
      <c r="T67" t="s">
        <v>152</v>
      </c>
      <c r="U67" s="26" t="s">
        <v>19</v>
      </c>
      <c r="V67" s="3">
        <v>0.5</v>
      </c>
      <c r="W67" s="3">
        <v>3.1</v>
      </c>
      <c r="X67" s="3">
        <v>79</v>
      </c>
      <c r="Y67" s="3">
        <v>59</v>
      </c>
      <c r="Z67" s="3">
        <v>3.7</v>
      </c>
      <c r="AA67" s="3">
        <f t="shared" si="50"/>
        <v>75.3</v>
      </c>
      <c r="AB67" s="3">
        <v>299</v>
      </c>
      <c r="AC67" s="3">
        <v>299</v>
      </c>
      <c r="AD67" s="3" t="s">
        <v>25</v>
      </c>
    </row>
    <row r="68" spans="20:30" x14ac:dyDescent="0.2">
      <c r="T68" t="s">
        <v>152</v>
      </c>
      <c r="U68" s="26" t="s">
        <v>192</v>
      </c>
      <c r="V68" s="3">
        <v>1.5</v>
      </c>
      <c r="W68" s="3">
        <v>13</v>
      </c>
      <c r="X68" s="3">
        <v>75</v>
      </c>
      <c r="Y68" s="3">
        <v>2.7</v>
      </c>
      <c r="Z68" s="3">
        <v>3.2</v>
      </c>
      <c r="AA68" s="3">
        <f t="shared" si="50"/>
        <v>71.8</v>
      </c>
      <c r="AB68" s="3">
        <v>371</v>
      </c>
      <c r="AC68" s="3">
        <v>371</v>
      </c>
      <c r="AD68" s="3" t="s">
        <v>25</v>
      </c>
    </row>
    <row r="69" spans="20:30" x14ac:dyDescent="0.2">
      <c r="T69" t="s">
        <v>152</v>
      </c>
      <c r="U69" s="26" t="s">
        <v>200</v>
      </c>
      <c r="V69" s="3">
        <v>3.6046511627906979</v>
      </c>
      <c r="W69" s="3">
        <v>31.046511627906977</v>
      </c>
      <c r="X69" s="3"/>
      <c r="Y69" s="3"/>
      <c r="Z69" s="3"/>
      <c r="AA69" s="3">
        <v>0</v>
      </c>
      <c r="AB69" s="3">
        <v>156.62790697674419</v>
      </c>
      <c r="AC69" s="3">
        <v>156.62790697674419</v>
      </c>
      <c r="AD69" s="3" t="s">
        <v>25</v>
      </c>
    </row>
    <row r="70" spans="20:30" x14ac:dyDescent="0.2">
      <c r="T70" t="s">
        <v>152</v>
      </c>
      <c r="U70" s="26" t="s">
        <v>135</v>
      </c>
      <c r="V70" s="3">
        <v>5.4605263157894743</v>
      </c>
      <c r="W70" s="3">
        <v>20.394736842105264</v>
      </c>
      <c r="X70" s="3">
        <v>1.3815789473684212</v>
      </c>
      <c r="Y70" s="3">
        <v>0.13157894736842107</v>
      </c>
      <c r="Z70" s="3">
        <v>0.46052631578947367</v>
      </c>
      <c r="AA70" s="3">
        <f>X70-Z70</f>
        <v>0.92105263157894757</v>
      </c>
      <c r="AB70" s="3">
        <v>138.81578947368422</v>
      </c>
      <c r="AC70" s="3">
        <v>138.81578947368422</v>
      </c>
      <c r="AD70" s="3" t="s">
        <v>130</v>
      </c>
    </row>
    <row r="71" spans="20:30" x14ac:dyDescent="0.2">
      <c r="T71" t="s">
        <v>152</v>
      </c>
      <c r="U71" s="26" t="s">
        <v>16</v>
      </c>
      <c r="V71" s="3">
        <v>0.1</v>
      </c>
      <c r="W71" s="3">
        <v>0.4</v>
      </c>
      <c r="X71" s="3">
        <v>15</v>
      </c>
      <c r="Y71" s="3">
        <v>9.8000000000000007</v>
      </c>
      <c r="Z71" s="3">
        <v>3.1</v>
      </c>
      <c r="AA71" s="3">
        <f>X71-Z71</f>
        <v>11.9</v>
      </c>
      <c r="AB71" s="3">
        <v>57</v>
      </c>
      <c r="AC71" s="3">
        <v>57</v>
      </c>
      <c r="AD71" s="3" t="s">
        <v>25</v>
      </c>
    </row>
    <row r="72" spans="20:30" x14ac:dyDescent="0.2">
      <c r="T72" t="s">
        <v>152</v>
      </c>
      <c r="U72" s="26" t="s">
        <v>201</v>
      </c>
      <c r="V72" s="3">
        <v>13.4</v>
      </c>
      <c r="W72" s="3">
        <v>25.7</v>
      </c>
      <c r="X72" s="3"/>
      <c r="Y72" s="3"/>
      <c r="Z72" s="3"/>
      <c r="AA72" s="3">
        <v>0</v>
      </c>
      <c r="AB72" s="3">
        <v>223.4</v>
      </c>
      <c r="AC72" s="3">
        <v>223.4</v>
      </c>
      <c r="AD72" s="3" t="s">
        <v>25</v>
      </c>
    </row>
    <row r="73" spans="20:30" x14ac:dyDescent="0.2">
      <c r="T73" t="s">
        <v>152</v>
      </c>
      <c r="U73" s="26" t="s">
        <v>118</v>
      </c>
      <c r="V73" s="3">
        <v>4.1775456919060057</v>
      </c>
      <c r="W73" s="3">
        <v>7.8328981723237607</v>
      </c>
      <c r="X73" s="3">
        <v>3.1331592689295045</v>
      </c>
      <c r="Y73" s="3">
        <v>1.5143603133159269</v>
      </c>
      <c r="Z73" s="3">
        <v>0.75718015665796345</v>
      </c>
      <c r="AA73" s="3">
        <f t="shared" ref="AA73:AA82" si="54">X73-Z73</f>
        <v>2.375979112271541</v>
      </c>
      <c r="AB73" s="3">
        <v>92.95039164490862</v>
      </c>
      <c r="AC73" s="3">
        <v>92.95039164490862</v>
      </c>
      <c r="AD73" s="3" t="s">
        <v>130</v>
      </c>
    </row>
    <row r="74" spans="20:30" x14ac:dyDescent="0.2">
      <c r="T74" t="s">
        <v>152</v>
      </c>
      <c r="U74" s="26" t="s">
        <v>105</v>
      </c>
      <c r="V74" s="3">
        <v>48</v>
      </c>
      <c r="W74" s="3">
        <v>5.3333333333333339</v>
      </c>
      <c r="X74" s="3">
        <v>6.666666666666667</v>
      </c>
      <c r="Y74" s="3">
        <v>1.3333333333333335</v>
      </c>
      <c r="Z74" s="3">
        <v>2.666666666666667</v>
      </c>
      <c r="AA74" s="3">
        <f t="shared" si="54"/>
        <v>4</v>
      </c>
      <c r="AB74" s="3">
        <v>466.66666666666669</v>
      </c>
      <c r="AC74" s="3">
        <v>466.66666666666669</v>
      </c>
      <c r="AD74" s="3" t="s">
        <v>130</v>
      </c>
    </row>
    <row r="75" spans="20:30" x14ac:dyDescent="0.2">
      <c r="T75" t="s">
        <v>152</v>
      </c>
      <c r="U75" t="s">
        <v>208</v>
      </c>
      <c r="V75">
        <v>0.2</v>
      </c>
      <c r="W75">
        <v>0.9</v>
      </c>
      <c r="X75">
        <v>6.7</v>
      </c>
      <c r="Y75">
        <v>4.4000000000000004</v>
      </c>
      <c r="Z75">
        <v>1.2</v>
      </c>
      <c r="AA75" s="3">
        <f t="shared" si="54"/>
        <v>5.5</v>
      </c>
      <c r="AB75">
        <v>28</v>
      </c>
      <c r="AC75">
        <v>28</v>
      </c>
      <c r="AD75" s="3" t="s">
        <v>25</v>
      </c>
    </row>
    <row r="76" spans="20:30" x14ac:dyDescent="0.2">
      <c r="T76" t="s">
        <v>152</v>
      </c>
      <c r="U76" s="26" t="s">
        <v>23</v>
      </c>
      <c r="V76" s="3">
        <v>0.1</v>
      </c>
      <c r="W76" s="3">
        <v>0.5</v>
      </c>
      <c r="X76" s="3">
        <v>13</v>
      </c>
      <c r="Y76" s="3">
        <v>9.9</v>
      </c>
      <c r="Z76" s="3">
        <v>1.4</v>
      </c>
      <c r="AA76" s="3">
        <f t="shared" si="54"/>
        <v>11.6</v>
      </c>
      <c r="AB76" s="3">
        <v>50</v>
      </c>
      <c r="AC76" s="3">
        <v>50</v>
      </c>
      <c r="AD76" s="3" t="s">
        <v>25</v>
      </c>
    </row>
    <row r="77" spans="20:30" x14ac:dyDescent="0.2">
      <c r="T77" t="s">
        <v>152</v>
      </c>
      <c r="U77" s="26" t="s">
        <v>117</v>
      </c>
      <c r="V77" s="3">
        <v>3.0327868852459017</v>
      </c>
      <c r="W77" s="3">
        <v>1.8852459016393441</v>
      </c>
      <c r="X77" s="3">
        <v>5.5737704918032787</v>
      </c>
      <c r="Y77" s="3">
        <v>2.9508196721311477</v>
      </c>
      <c r="Z77" s="3">
        <v>1.8032786885245904</v>
      </c>
      <c r="AA77" s="3">
        <f t="shared" si="54"/>
        <v>3.7704918032786883</v>
      </c>
      <c r="AB77" s="3">
        <v>51.639344262295083</v>
      </c>
      <c r="AC77" s="3">
        <v>51.639344262295083</v>
      </c>
      <c r="AD77" s="3" t="s">
        <v>130</v>
      </c>
    </row>
    <row r="78" spans="20:30" x14ac:dyDescent="0.2">
      <c r="T78" t="s">
        <v>152</v>
      </c>
      <c r="U78" s="26" t="s">
        <v>78</v>
      </c>
      <c r="V78" s="3">
        <v>46</v>
      </c>
      <c r="W78" s="3">
        <v>21</v>
      </c>
      <c r="X78" s="3">
        <v>28</v>
      </c>
      <c r="Y78" s="3">
        <v>7.7</v>
      </c>
      <c r="Z78" s="3">
        <v>10</v>
      </c>
      <c r="AA78" s="3">
        <f t="shared" si="54"/>
        <v>18</v>
      </c>
      <c r="AB78" s="3">
        <v>569</v>
      </c>
      <c r="AC78" s="3">
        <v>569</v>
      </c>
      <c r="AD78" s="3" t="s">
        <v>25</v>
      </c>
    </row>
    <row r="79" spans="20:30" x14ac:dyDescent="0.2">
      <c r="T79" t="s">
        <v>152</v>
      </c>
      <c r="U79" s="26" t="s">
        <v>159</v>
      </c>
      <c r="V79" s="3">
        <v>6.25</v>
      </c>
      <c r="W79" s="3">
        <v>6.25</v>
      </c>
      <c r="X79" s="3">
        <v>19.642857142857142</v>
      </c>
      <c r="Y79" s="3">
        <v>3.9285714285714293</v>
      </c>
      <c r="Z79" s="3">
        <v>7.1428571428571432</v>
      </c>
      <c r="AA79" s="3">
        <f t="shared" si="54"/>
        <v>12.5</v>
      </c>
      <c r="AB79" s="3">
        <v>137.5</v>
      </c>
      <c r="AC79" s="3">
        <v>137.5</v>
      </c>
      <c r="AD79" s="3" t="s">
        <v>130</v>
      </c>
    </row>
    <row r="80" spans="20:30" x14ac:dyDescent="0.2">
      <c r="T80" t="s">
        <v>152</v>
      </c>
      <c r="U80" s="26" t="s">
        <v>43</v>
      </c>
      <c r="V80" s="3">
        <v>0.3</v>
      </c>
      <c r="W80" s="3">
        <v>1.1000000000000001</v>
      </c>
      <c r="X80" s="3">
        <v>23</v>
      </c>
      <c r="Y80" s="3">
        <v>12</v>
      </c>
      <c r="Z80" s="3">
        <v>2.6</v>
      </c>
      <c r="AA80" s="3">
        <f t="shared" si="54"/>
        <v>20.399999999999999</v>
      </c>
      <c r="AB80" s="3">
        <v>89</v>
      </c>
      <c r="AC80" s="3">
        <v>89</v>
      </c>
      <c r="AD80" s="3" t="s">
        <v>25</v>
      </c>
    </row>
    <row r="81" spans="20:30" x14ac:dyDescent="0.2">
      <c r="T81" t="s">
        <v>152</v>
      </c>
      <c r="U81" s="26" t="s">
        <v>142</v>
      </c>
      <c r="V81" s="3">
        <v>15.481171548117153</v>
      </c>
      <c r="W81" s="3">
        <v>10.0418410041841</v>
      </c>
      <c r="X81" s="3">
        <v>1.6317991631799162</v>
      </c>
      <c r="Y81" s="3">
        <v>0.71129707112970708</v>
      </c>
      <c r="Z81" s="3">
        <v>0.33472803347280333</v>
      </c>
      <c r="AA81" s="3">
        <f t="shared" si="54"/>
        <v>1.2970711297071129</v>
      </c>
      <c r="AB81" s="3">
        <v>189.12133891213389</v>
      </c>
      <c r="AC81" s="3">
        <v>189.12133891213389</v>
      </c>
      <c r="AD81" s="3" t="s">
        <v>130</v>
      </c>
    </row>
    <row r="82" spans="20:30" x14ac:dyDescent="0.2">
      <c r="T82" t="s">
        <v>152</v>
      </c>
      <c r="U82" s="26" t="s">
        <v>133</v>
      </c>
      <c r="V82" s="3">
        <v>6.6985645933014357</v>
      </c>
      <c r="W82" s="3">
        <v>7.1770334928229662</v>
      </c>
      <c r="X82" s="3">
        <v>2.9665071770334928</v>
      </c>
      <c r="Y82" s="3">
        <v>1.6267942583732058</v>
      </c>
      <c r="Z82" s="3">
        <v>0.71770334928229662</v>
      </c>
      <c r="AA82" s="3">
        <f t="shared" si="54"/>
        <v>2.2488038277511961</v>
      </c>
      <c r="AB82" s="3">
        <v>110.52631578947368</v>
      </c>
      <c r="AC82" s="3">
        <v>110.52631578947368</v>
      </c>
      <c r="AD82" s="3" t="s">
        <v>130</v>
      </c>
    </row>
    <row r="83" spans="20:30" x14ac:dyDescent="0.2">
      <c r="T83" t="s">
        <v>152</v>
      </c>
      <c r="U83" s="26" t="s">
        <v>229</v>
      </c>
      <c r="V83" s="3">
        <v>6.6985645933014357</v>
      </c>
      <c r="W83" s="3">
        <v>7.1770334928229662</v>
      </c>
      <c r="X83" s="25">
        <v>1.4832535885167464</v>
      </c>
      <c r="Y83" s="25">
        <v>0.8133971291866029</v>
      </c>
      <c r="Z83" s="25">
        <v>0.35885167464114831</v>
      </c>
      <c r="AA83" s="3">
        <f t="shared" ref="AA83" si="55">X83-Z83</f>
        <v>1.1244019138755981</v>
      </c>
      <c r="AB83" s="3">
        <v>94.928229665071768</v>
      </c>
      <c r="AC83" s="3">
        <v>94.928229665071768</v>
      </c>
      <c r="AD83" s="3" t="s">
        <v>130</v>
      </c>
    </row>
    <row r="84" spans="20:30" x14ac:dyDescent="0.2">
      <c r="T84" t="s">
        <v>152</v>
      </c>
      <c r="U84" s="26" t="s">
        <v>129</v>
      </c>
      <c r="V84" s="3">
        <v>13.017751479289942</v>
      </c>
      <c r="W84" s="3">
        <v>12.42603550295858</v>
      </c>
      <c r="X84" s="3">
        <v>2.2485207100591715</v>
      </c>
      <c r="Y84" s="3">
        <v>1.0650887573964498</v>
      </c>
      <c r="Z84" s="3">
        <v>0.53254437869822491</v>
      </c>
      <c r="AA84" s="3">
        <f>X84-Z84</f>
        <v>1.7159763313609466</v>
      </c>
      <c r="AB84" s="3">
        <v>176.92307692307693</v>
      </c>
      <c r="AC84" s="3">
        <v>176.92307692307693</v>
      </c>
      <c r="AD84" s="3" t="s">
        <v>130</v>
      </c>
    </row>
    <row r="85" spans="20:30" x14ac:dyDescent="0.2">
      <c r="T85" t="s">
        <v>152</v>
      </c>
      <c r="U85" s="26" t="s">
        <v>128</v>
      </c>
      <c r="V85" s="3">
        <v>3.8931297709923665</v>
      </c>
      <c r="W85" s="3">
        <v>21.374045801526719</v>
      </c>
      <c r="X85" s="3">
        <v>0.68702290076335881</v>
      </c>
      <c r="Y85" s="3">
        <v>7.6335877862595436E-2</v>
      </c>
      <c r="Z85" s="3">
        <v>0.38167938931297712</v>
      </c>
      <c r="AA85" s="3">
        <f>X85-Z85</f>
        <v>0.30534351145038169</v>
      </c>
      <c r="AB85" s="3">
        <v>129.00763358778627</v>
      </c>
      <c r="AC85" s="3">
        <v>129.00763358778627</v>
      </c>
      <c r="AD85" s="3" t="s">
        <v>130</v>
      </c>
    </row>
    <row r="86" spans="20:30" x14ac:dyDescent="0.2">
      <c r="T86" t="s">
        <v>152</v>
      </c>
      <c r="U86" s="26" t="s">
        <v>202</v>
      </c>
      <c r="V86" s="3">
        <v>13.5</v>
      </c>
      <c r="W86" s="3">
        <v>26</v>
      </c>
      <c r="X86" s="3"/>
      <c r="Y86" s="3"/>
      <c r="Z86" s="3"/>
      <c r="AA86" s="3">
        <v>0</v>
      </c>
      <c r="AB86" s="3">
        <v>225.5</v>
      </c>
      <c r="AC86" s="3">
        <v>225.5</v>
      </c>
      <c r="AD86" s="3" t="s">
        <v>130</v>
      </c>
    </row>
    <row r="87" spans="20:30" x14ac:dyDescent="0.2">
      <c r="T87" t="s">
        <v>152</v>
      </c>
      <c r="U87" s="26" t="s">
        <v>193</v>
      </c>
      <c r="V87" s="3">
        <v>1.1000000000000001</v>
      </c>
      <c r="W87" s="3">
        <v>23</v>
      </c>
      <c r="X87" s="3">
        <v>61</v>
      </c>
      <c r="Y87" s="3">
        <v>2.1</v>
      </c>
      <c r="Z87" s="3">
        <v>15</v>
      </c>
      <c r="AA87" s="3">
        <f t="shared" ref="AA87:AA118" si="56">X87-Z87</f>
        <v>46</v>
      </c>
      <c r="AB87" s="3">
        <v>337</v>
      </c>
      <c r="AC87" s="3">
        <v>337</v>
      </c>
      <c r="AD87" s="3" t="s">
        <v>25</v>
      </c>
    </row>
    <row r="88" spans="20:30" x14ac:dyDescent="0.2">
      <c r="T88" t="s">
        <v>152</v>
      </c>
      <c r="U88" s="26" t="s">
        <v>6</v>
      </c>
      <c r="V88" s="3">
        <v>6.1</v>
      </c>
      <c r="W88" s="3">
        <v>14</v>
      </c>
      <c r="X88" s="3">
        <v>64</v>
      </c>
      <c r="Y88" s="3"/>
      <c r="Z88" s="3">
        <v>7</v>
      </c>
      <c r="AA88" s="3">
        <f t="shared" si="56"/>
        <v>57</v>
      </c>
      <c r="AB88" s="3">
        <v>368</v>
      </c>
      <c r="AC88" s="3">
        <v>368</v>
      </c>
      <c r="AD88" s="3" t="s">
        <v>25</v>
      </c>
    </row>
    <row r="89" spans="20:30" x14ac:dyDescent="0.2">
      <c r="T89" t="s">
        <v>152</v>
      </c>
      <c r="U89" s="26" t="s">
        <v>116</v>
      </c>
      <c r="V89" s="3">
        <v>0.70370370370370361</v>
      </c>
      <c r="W89" s="3">
        <v>1.037037037037037</v>
      </c>
      <c r="X89" s="3">
        <v>4.8148148148148149</v>
      </c>
      <c r="Y89" s="3">
        <v>3.074074074074074</v>
      </c>
      <c r="Z89" s="3">
        <v>2.0370370370370368</v>
      </c>
      <c r="AA89" s="3">
        <f t="shared" si="56"/>
        <v>2.7777777777777781</v>
      </c>
      <c r="AB89" s="3">
        <v>26.666666666666664</v>
      </c>
      <c r="AC89" s="3">
        <v>26.666666666666664</v>
      </c>
      <c r="AD89" s="3" t="s">
        <v>130</v>
      </c>
    </row>
    <row r="90" spans="20:30" x14ac:dyDescent="0.2">
      <c r="T90" t="s">
        <v>152</v>
      </c>
      <c r="U90" s="26" t="s">
        <v>68</v>
      </c>
      <c r="V90" s="3">
        <v>0.5</v>
      </c>
      <c r="W90" s="3">
        <v>2.6</v>
      </c>
      <c r="X90" s="3">
        <v>7.1</v>
      </c>
      <c r="Y90" s="3">
        <v>1.7</v>
      </c>
      <c r="Z90" s="3">
        <v>2.6</v>
      </c>
      <c r="AA90" s="3">
        <f t="shared" si="56"/>
        <v>4.5</v>
      </c>
      <c r="AB90" s="3">
        <v>36</v>
      </c>
      <c r="AC90" s="3">
        <v>36</v>
      </c>
      <c r="AD90" s="3" t="s">
        <v>25</v>
      </c>
    </row>
    <row r="91" spans="20:30" x14ac:dyDescent="0.2">
      <c r="T91" t="s">
        <v>152</v>
      </c>
      <c r="U91" t="s">
        <v>203</v>
      </c>
      <c r="V91">
        <v>0.1</v>
      </c>
      <c r="W91">
        <v>1.3</v>
      </c>
      <c r="X91">
        <v>5.5</v>
      </c>
      <c r="Y91">
        <v>2.8</v>
      </c>
      <c r="Z91">
        <v>1.9</v>
      </c>
      <c r="AA91" s="3">
        <f t="shared" si="56"/>
        <v>3.6</v>
      </c>
      <c r="AB91">
        <v>23</v>
      </c>
      <c r="AC91">
        <v>23</v>
      </c>
      <c r="AD91" s="3" t="s">
        <v>25</v>
      </c>
    </row>
    <row r="92" spans="20:30" x14ac:dyDescent="0.2">
      <c r="T92" t="s">
        <v>152</v>
      </c>
      <c r="U92" s="26" t="s">
        <v>111</v>
      </c>
      <c r="V92" s="3">
        <v>9.0322580645161281</v>
      </c>
      <c r="W92" s="3">
        <v>11.612903225806452</v>
      </c>
      <c r="X92" s="3">
        <v>5.3548387096774199</v>
      </c>
      <c r="Y92" s="3">
        <v>0.32258064516129031</v>
      </c>
      <c r="Z92" s="3">
        <v>0.70967741935483875</v>
      </c>
      <c r="AA92" s="3">
        <f t="shared" si="56"/>
        <v>4.645161290322581</v>
      </c>
      <c r="AB92" s="3">
        <v>146.45161290322579</v>
      </c>
      <c r="AC92" s="3">
        <v>146.45161290322579</v>
      </c>
      <c r="AD92" s="3" t="s">
        <v>130</v>
      </c>
    </row>
    <row r="93" spans="20:30" x14ac:dyDescent="0.2">
      <c r="T93" t="s">
        <v>152</v>
      </c>
      <c r="U93" s="26" t="s">
        <v>221</v>
      </c>
      <c r="V93" s="3">
        <v>9.6938775510204085</v>
      </c>
      <c r="W93" s="3">
        <v>15.816326530612246</v>
      </c>
      <c r="X93" s="3">
        <v>1.4285714285714286</v>
      </c>
      <c r="Y93" s="3">
        <v>0.61224489795918369</v>
      </c>
      <c r="Z93" s="3">
        <v>0.40816326530612246</v>
      </c>
      <c r="AA93" s="3">
        <f t="shared" si="56"/>
        <v>1.0204081632653061</v>
      </c>
      <c r="AB93" s="3">
        <v>159.69387755102042</v>
      </c>
      <c r="AC93" s="3">
        <v>159.69387755102042</v>
      </c>
      <c r="AD93" s="3" t="s">
        <v>130</v>
      </c>
    </row>
    <row r="94" spans="20:30" x14ac:dyDescent="0.2">
      <c r="T94" t="s">
        <v>152</v>
      </c>
      <c r="U94" s="26" t="s">
        <v>110</v>
      </c>
      <c r="V94" s="3">
        <v>7.2072072072072073</v>
      </c>
      <c r="W94" s="3">
        <v>6.756756756756757</v>
      </c>
      <c r="X94" s="3">
        <v>2.5675675675675675</v>
      </c>
      <c r="Y94" s="3">
        <v>1.0810810810810811</v>
      </c>
      <c r="Z94" s="3">
        <v>0.85585585585585577</v>
      </c>
      <c r="AA94" s="3">
        <f t="shared" si="56"/>
        <v>1.7117117117117118</v>
      </c>
      <c r="AB94" s="3">
        <v>102.25225225225225</v>
      </c>
      <c r="AC94" s="3">
        <v>102.25225225225225</v>
      </c>
      <c r="AD94" s="3" t="s">
        <v>130</v>
      </c>
    </row>
    <row r="95" spans="20:30" x14ac:dyDescent="0.2">
      <c r="T95" t="s">
        <v>152</v>
      </c>
      <c r="U95" s="26" t="s">
        <v>115</v>
      </c>
      <c r="V95" s="3">
        <v>12.837837837837837</v>
      </c>
      <c r="W95" s="3">
        <v>2.2972972972972974</v>
      </c>
      <c r="X95" s="3">
        <v>11.486486486486486</v>
      </c>
      <c r="Y95" s="3">
        <v>5.6756756756756754</v>
      </c>
      <c r="Z95" s="3">
        <v>1.4864864864864866</v>
      </c>
      <c r="AA95" s="3">
        <f t="shared" si="56"/>
        <v>10</v>
      </c>
      <c r="AB95" s="3">
        <v>162.83783783783784</v>
      </c>
      <c r="AC95" s="3">
        <v>162.83783783783784</v>
      </c>
      <c r="AD95" s="3" t="s">
        <v>130</v>
      </c>
    </row>
    <row r="96" spans="20:30" x14ac:dyDescent="0.2">
      <c r="T96" t="s">
        <v>152</v>
      </c>
      <c r="U96" s="26" t="s">
        <v>141</v>
      </c>
      <c r="V96" s="3">
        <v>16.386554621848738</v>
      </c>
      <c r="W96" s="3">
        <v>10.084033613445378</v>
      </c>
      <c r="X96" s="3">
        <v>6.7226890756302522</v>
      </c>
      <c r="Y96" s="3">
        <v>1.5966386554621848</v>
      </c>
      <c r="Z96" s="3">
        <v>1.5126050420168067</v>
      </c>
      <c r="AA96" s="3">
        <f t="shared" si="56"/>
        <v>5.2100840336134455</v>
      </c>
      <c r="AB96" s="3">
        <v>209.24369747899161</v>
      </c>
      <c r="AC96" s="3">
        <v>209.24369747899161</v>
      </c>
      <c r="AD96" s="3" t="s">
        <v>130</v>
      </c>
    </row>
    <row r="97" spans="20:30" x14ac:dyDescent="0.2">
      <c r="T97" t="s">
        <v>152</v>
      </c>
      <c r="U97" s="26" t="s">
        <v>127</v>
      </c>
      <c r="V97" s="3">
        <v>5.7627118644067794</v>
      </c>
      <c r="W97" s="3">
        <v>11.1864406779661</v>
      </c>
      <c r="X97" s="3">
        <v>4.406779661016949</v>
      </c>
      <c r="Y97" s="3">
        <v>1.3898305084745761</v>
      </c>
      <c r="Z97" s="3">
        <v>1.5593220338983049</v>
      </c>
      <c r="AA97" s="3">
        <f t="shared" si="56"/>
        <v>2.847457627118644</v>
      </c>
      <c r="AB97" s="3">
        <v>112.54237288135593</v>
      </c>
      <c r="AC97" s="3">
        <v>112.54237288135593</v>
      </c>
      <c r="AD97" s="3" t="s">
        <v>130</v>
      </c>
    </row>
    <row r="98" spans="20:30" x14ac:dyDescent="0.2">
      <c r="T98" t="s">
        <v>152</v>
      </c>
      <c r="U98" s="26" t="s">
        <v>37</v>
      </c>
      <c r="V98" s="3">
        <v>50</v>
      </c>
      <c r="W98" s="3">
        <v>19</v>
      </c>
      <c r="X98" s="3">
        <v>15</v>
      </c>
      <c r="Y98" s="3">
        <v>2.7</v>
      </c>
      <c r="Z98" s="3">
        <v>9</v>
      </c>
      <c r="AA98" s="3">
        <f t="shared" si="56"/>
        <v>6</v>
      </c>
      <c r="AB98" s="3">
        <v>546</v>
      </c>
      <c r="AC98" s="3">
        <v>546</v>
      </c>
      <c r="AD98" s="3" t="s">
        <v>25</v>
      </c>
    </row>
    <row r="99" spans="20:30" x14ac:dyDescent="0.2">
      <c r="T99" t="s">
        <v>152</v>
      </c>
      <c r="U99" s="26" t="s">
        <v>38</v>
      </c>
      <c r="V99" s="3">
        <v>42.1</v>
      </c>
      <c r="W99" s="3">
        <v>33</v>
      </c>
      <c r="X99" s="3">
        <v>13.4</v>
      </c>
      <c r="Y99" s="3">
        <v>0</v>
      </c>
      <c r="Z99" s="3">
        <v>3.9</v>
      </c>
      <c r="AA99" s="3">
        <f t="shared" si="56"/>
        <v>9.5</v>
      </c>
      <c r="AB99" s="3">
        <v>522</v>
      </c>
      <c r="AC99" s="3">
        <v>522</v>
      </c>
      <c r="AD99" s="3" t="s">
        <v>25</v>
      </c>
    </row>
    <row r="100" spans="20:30" x14ac:dyDescent="0.2">
      <c r="T100" t="s">
        <v>152</v>
      </c>
      <c r="U100" s="26" t="s">
        <v>36</v>
      </c>
      <c r="V100" s="3">
        <v>48</v>
      </c>
      <c r="W100" s="3">
        <v>17</v>
      </c>
      <c r="X100" s="3">
        <v>26</v>
      </c>
      <c r="Y100" s="3">
        <v>0</v>
      </c>
      <c r="Z100" s="3">
        <v>14</v>
      </c>
      <c r="AA100" s="3">
        <f t="shared" si="56"/>
        <v>12</v>
      </c>
      <c r="AB100" s="3">
        <v>565</v>
      </c>
      <c r="AC100" s="3">
        <v>565</v>
      </c>
      <c r="AD100" s="3" t="s">
        <v>25</v>
      </c>
    </row>
    <row r="101" spans="20:30" x14ac:dyDescent="0.2">
      <c r="T101" t="s">
        <v>152</v>
      </c>
      <c r="U101" s="26" t="s">
        <v>162</v>
      </c>
      <c r="V101" s="3">
        <v>1.2264150943396226</v>
      </c>
      <c r="W101" s="3">
        <v>1.0377358490566038</v>
      </c>
      <c r="X101" s="3">
        <v>11.320754716981131</v>
      </c>
      <c r="Y101" s="3">
        <v>2.0754716981132075</v>
      </c>
      <c r="Z101" s="3">
        <v>1.8867924528301887</v>
      </c>
      <c r="AA101" s="3">
        <f t="shared" si="56"/>
        <v>9.4339622641509422</v>
      </c>
      <c r="AB101" s="3">
        <v>52.830188679245282</v>
      </c>
      <c r="AC101" s="3">
        <v>52.830188679245282</v>
      </c>
      <c r="AD101" s="3" t="s">
        <v>130</v>
      </c>
    </row>
    <row r="102" spans="20:30" x14ac:dyDescent="0.2">
      <c r="T102" t="s">
        <v>152</v>
      </c>
      <c r="U102" s="26" t="s">
        <v>161</v>
      </c>
      <c r="V102" s="3">
        <v>5.6994818652849739</v>
      </c>
      <c r="W102" s="3">
        <v>1.6062176165803108</v>
      </c>
      <c r="X102" s="3">
        <v>3.6787564766839371</v>
      </c>
      <c r="Y102" s="3">
        <v>2.0725388601036268</v>
      </c>
      <c r="Z102" s="3">
        <v>1.1917098445595853</v>
      </c>
      <c r="AA102" s="3">
        <f t="shared" si="56"/>
        <v>2.4870466321243518</v>
      </c>
      <c r="AB102" s="3">
        <v>67.875647668393782</v>
      </c>
      <c r="AC102" s="3">
        <v>67.875647668393782</v>
      </c>
      <c r="AD102" s="3" t="s">
        <v>130</v>
      </c>
    </row>
    <row r="103" spans="20:30" x14ac:dyDescent="0.2">
      <c r="T103" t="s">
        <v>152</v>
      </c>
      <c r="U103" s="26" t="s">
        <v>109</v>
      </c>
      <c r="V103" s="3">
        <v>8.4745762711864394</v>
      </c>
      <c r="W103" s="3">
        <v>6.1864406779661012</v>
      </c>
      <c r="X103" s="3">
        <v>2.3728813559322033</v>
      </c>
      <c r="Y103" s="3">
        <v>0.67796610169491522</v>
      </c>
      <c r="Z103" s="3">
        <v>0.67796610169491522</v>
      </c>
      <c r="AA103" s="3">
        <f t="shared" si="56"/>
        <v>1.6949152542372881</v>
      </c>
      <c r="AB103" s="3">
        <v>113.5593220338983</v>
      </c>
      <c r="AC103" s="3">
        <v>113.5593220338983</v>
      </c>
      <c r="AD103" s="3" t="s">
        <v>130</v>
      </c>
    </row>
    <row r="104" spans="20:30" x14ac:dyDescent="0.2">
      <c r="T104" t="s">
        <v>152</v>
      </c>
      <c r="U104" s="26" t="s">
        <v>88</v>
      </c>
      <c r="V104" s="3">
        <v>7.2477064220183491</v>
      </c>
      <c r="W104" s="3">
        <v>4.4954128440366974</v>
      </c>
      <c r="X104" s="3">
        <v>8.1651376146788994</v>
      </c>
      <c r="Y104" s="3">
        <v>1.6513761467889909</v>
      </c>
      <c r="Z104" s="3">
        <v>1.4678899082568808</v>
      </c>
      <c r="AA104" s="3">
        <f t="shared" si="56"/>
        <v>6.6972477064220186</v>
      </c>
      <c r="AB104" s="3">
        <v>113.76146788990826</v>
      </c>
      <c r="AC104" s="3">
        <v>113.76146788990826</v>
      </c>
      <c r="AD104" s="3" t="s">
        <v>130</v>
      </c>
    </row>
    <row r="105" spans="20:30" x14ac:dyDescent="0.2">
      <c r="T105" t="s">
        <v>152</v>
      </c>
      <c r="U105" s="26" t="s">
        <v>108</v>
      </c>
      <c r="V105" s="3">
        <v>6.901408450704225</v>
      </c>
      <c r="W105" s="3">
        <v>5.9859154929577461</v>
      </c>
      <c r="X105" s="3">
        <v>2.0422535211267605</v>
      </c>
      <c r="Y105" s="3">
        <v>0.70422535211267601</v>
      </c>
      <c r="Z105" s="3">
        <v>0.63380281690140838</v>
      </c>
      <c r="AA105" s="3">
        <f t="shared" si="56"/>
        <v>1.408450704225352</v>
      </c>
      <c r="AB105" s="3">
        <v>93.661971830985905</v>
      </c>
      <c r="AC105" s="3">
        <v>93.661971830985905</v>
      </c>
      <c r="AD105" s="3" t="s">
        <v>130</v>
      </c>
    </row>
    <row r="106" spans="20:30" x14ac:dyDescent="0.2">
      <c r="T106" t="s">
        <v>152</v>
      </c>
      <c r="U106" s="26" t="s">
        <v>95</v>
      </c>
      <c r="V106" s="3">
        <v>10</v>
      </c>
      <c r="W106" s="3">
        <v>2.3076923076923079</v>
      </c>
      <c r="X106" s="3">
        <v>7.6923076923076925</v>
      </c>
      <c r="Y106" s="3">
        <v>3.8461538461538463</v>
      </c>
      <c r="Z106" s="3">
        <v>2.2307692307692308</v>
      </c>
      <c r="AA106" s="3">
        <f t="shared" si="56"/>
        <v>5.4615384615384617</v>
      </c>
      <c r="AB106" s="3">
        <v>126.92307692307693</v>
      </c>
      <c r="AC106" s="3">
        <v>126.92307692307693</v>
      </c>
      <c r="AD106" s="3" t="s">
        <v>130</v>
      </c>
    </row>
    <row r="107" spans="20:30" x14ac:dyDescent="0.2">
      <c r="T107" t="s">
        <v>152</v>
      </c>
      <c r="U107" s="26" t="s">
        <v>165</v>
      </c>
      <c r="V107" s="3">
        <v>2.8195488721804511</v>
      </c>
      <c r="W107" s="3">
        <v>1.9924812030075185</v>
      </c>
      <c r="X107" s="3">
        <v>5.6390977443609023</v>
      </c>
      <c r="Y107" s="3">
        <v>2.4812030075187965</v>
      </c>
      <c r="Z107" s="3">
        <v>1.8045112781954886</v>
      </c>
      <c r="AA107" s="3">
        <f t="shared" si="56"/>
        <v>3.8345864661654137</v>
      </c>
      <c r="AB107" s="3">
        <v>51.127819548872175</v>
      </c>
      <c r="AC107" s="3">
        <v>51.127819548872175</v>
      </c>
      <c r="AD107" s="3" t="s">
        <v>130</v>
      </c>
    </row>
    <row r="108" spans="20:30" x14ac:dyDescent="0.2">
      <c r="T108" t="s">
        <v>152</v>
      </c>
      <c r="U108" s="26" t="s">
        <v>126</v>
      </c>
      <c r="V108" s="3">
        <v>9.4827586206896548</v>
      </c>
      <c r="W108" s="3">
        <v>11.781609195402298</v>
      </c>
      <c r="X108" s="3">
        <v>4.0229885057471257</v>
      </c>
      <c r="Y108" s="3">
        <v>0.51724137931034486</v>
      </c>
      <c r="Z108" s="3">
        <v>2.4712643678160915</v>
      </c>
      <c r="AA108" s="3">
        <v>1.5517241379310345</v>
      </c>
      <c r="AB108" s="3">
        <v>145.11494252873561</v>
      </c>
      <c r="AC108" s="3">
        <v>145.11494252873561</v>
      </c>
      <c r="AD108" s="3" t="s">
        <v>130</v>
      </c>
    </row>
    <row r="109" spans="20:30" x14ac:dyDescent="0.2">
      <c r="T109" t="s">
        <v>152</v>
      </c>
      <c r="U109" s="26" t="s">
        <v>63</v>
      </c>
      <c r="V109" s="3">
        <v>0.2</v>
      </c>
      <c r="W109" s="3">
        <v>0.9</v>
      </c>
      <c r="X109" s="3">
        <v>3.9</v>
      </c>
      <c r="Y109" s="3">
        <v>2.6</v>
      </c>
      <c r="Z109" s="3">
        <v>1.2</v>
      </c>
      <c r="AA109" s="3">
        <f t="shared" si="56"/>
        <v>2.7</v>
      </c>
      <c r="AB109" s="3">
        <v>18</v>
      </c>
      <c r="AC109" s="3">
        <v>18</v>
      </c>
      <c r="AD109" s="3" t="s">
        <v>25</v>
      </c>
    </row>
    <row r="110" spans="20:30" x14ac:dyDescent="0.2">
      <c r="T110" t="s">
        <v>152</v>
      </c>
      <c r="U110" s="26" t="s">
        <v>194</v>
      </c>
      <c r="V110" s="3">
        <v>2.7</v>
      </c>
      <c r="W110" s="3">
        <v>11.7</v>
      </c>
      <c r="X110" s="3">
        <v>75</v>
      </c>
      <c r="Y110" s="3">
        <v>0</v>
      </c>
      <c r="Z110" s="3">
        <v>10.3</v>
      </c>
      <c r="AA110" s="3">
        <f t="shared" si="56"/>
        <v>64.7</v>
      </c>
      <c r="AB110" s="3">
        <v>346</v>
      </c>
      <c r="AC110" s="3">
        <v>346</v>
      </c>
      <c r="AD110" s="3" t="s">
        <v>25</v>
      </c>
    </row>
    <row r="111" spans="20:30" x14ac:dyDescent="0.2">
      <c r="T111" t="s">
        <v>152</v>
      </c>
      <c r="U111" s="26" t="s">
        <v>18</v>
      </c>
      <c r="V111" s="3">
        <v>0.2</v>
      </c>
      <c r="W111" s="3">
        <v>0.7</v>
      </c>
      <c r="X111" s="3">
        <v>18</v>
      </c>
      <c r="Y111" s="3">
        <v>15</v>
      </c>
      <c r="Z111" s="3">
        <v>0.9</v>
      </c>
      <c r="AA111" s="3">
        <f t="shared" si="56"/>
        <v>17.100000000000001</v>
      </c>
      <c r="AB111" s="3">
        <v>69</v>
      </c>
      <c r="AC111" s="3">
        <v>69</v>
      </c>
      <c r="AD111" s="3" t="s">
        <v>25</v>
      </c>
    </row>
    <row r="112" spans="20:30" x14ac:dyDescent="0.2">
      <c r="T112" t="s">
        <v>152</v>
      </c>
      <c r="U112" t="s">
        <v>207</v>
      </c>
      <c r="V112">
        <v>0.2</v>
      </c>
      <c r="W112">
        <v>0.8</v>
      </c>
      <c r="X112">
        <v>8.1999999999999993</v>
      </c>
      <c r="Y112">
        <v>3.5</v>
      </c>
      <c r="Z112">
        <v>3</v>
      </c>
      <c r="AA112" s="3">
        <f t="shared" si="56"/>
        <v>5.1999999999999993</v>
      </c>
      <c r="AB112">
        <v>35</v>
      </c>
      <c r="AC112">
        <v>35</v>
      </c>
      <c r="AD112" s="3" t="s">
        <v>25</v>
      </c>
    </row>
    <row r="113" spans="20:30" x14ac:dyDescent="0.2">
      <c r="T113" t="s">
        <v>152</v>
      </c>
      <c r="U113" t="s">
        <v>204</v>
      </c>
      <c r="V113">
        <v>0.1</v>
      </c>
      <c r="W113">
        <v>0.7</v>
      </c>
      <c r="X113">
        <v>4.9000000000000004</v>
      </c>
      <c r="Y113">
        <v>2.1</v>
      </c>
      <c r="Z113">
        <v>1.1000000000000001</v>
      </c>
      <c r="AA113" s="3">
        <f t="shared" si="56"/>
        <v>3.8000000000000003</v>
      </c>
      <c r="AB113">
        <v>20</v>
      </c>
      <c r="AC113">
        <v>20</v>
      </c>
      <c r="AD113" s="3" t="s">
        <v>25</v>
      </c>
    </row>
    <row r="114" spans="20:30" x14ac:dyDescent="0.2">
      <c r="T114" t="s">
        <v>152</v>
      </c>
      <c r="U114" s="26" t="s">
        <v>66</v>
      </c>
      <c r="V114" s="3">
        <v>0.4</v>
      </c>
      <c r="W114" s="3">
        <v>1.1000000000000001</v>
      </c>
      <c r="X114" s="3">
        <v>2.7</v>
      </c>
      <c r="Y114" s="3">
        <v>1.7</v>
      </c>
      <c r="Z114" s="3">
        <v>1</v>
      </c>
      <c r="AA114" s="3">
        <f t="shared" si="56"/>
        <v>1.7000000000000002</v>
      </c>
      <c r="AB114" s="3">
        <v>15</v>
      </c>
      <c r="AC114" s="3">
        <v>15</v>
      </c>
      <c r="AD114" s="3" t="s">
        <v>25</v>
      </c>
    </row>
    <row r="115" spans="20:30" x14ac:dyDescent="0.2">
      <c r="T115" t="s">
        <v>152</v>
      </c>
      <c r="U115" s="26" t="s">
        <v>114</v>
      </c>
      <c r="V115" s="3">
        <v>19.310344827586206</v>
      </c>
      <c r="W115" s="3">
        <v>2.7586206896551726</v>
      </c>
      <c r="X115" s="3">
        <v>4.2068965517241379</v>
      </c>
      <c r="Y115" s="3">
        <v>2.1379310344827589</v>
      </c>
      <c r="Z115" s="3">
        <v>1.7241379310344829</v>
      </c>
      <c r="AA115" s="3">
        <f t="shared" si="56"/>
        <v>2.4827586206896548</v>
      </c>
      <c r="AB115" s="3">
        <v>191.72413793103451</v>
      </c>
      <c r="AC115" s="3">
        <v>191.72413793103451</v>
      </c>
      <c r="AD115" s="3" t="s">
        <v>130</v>
      </c>
    </row>
    <row r="116" spans="20:30" x14ac:dyDescent="0.2">
      <c r="T116" t="s">
        <v>154</v>
      </c>
      <c r="U116" s="26" t="s">
        <v>31</v>
      </c>
      <c r="V116" s="3">
        <v>99</v>
      </c>
      <c r="W116" s="3"/>
      <c r="X116" s="3"/>
      <c r="Y116" s="3"/>
      <c r="Z116" s="3"/>
      <c r="AA116" s="3">
        <f t="shared" si="56"/>
        <v>0</v>
      </c>
      <c r="AB116" s="3">
        <v>892</v>
      </c>
      <c r="AC116" s="3">
        <v>892</v>
      </c>
      <c r="AD116" s="3" t="s">
        <v>25</v>
      </c>
    </row>
    <row r="117" spans="20:30" x14ac:dyDescent="0.2">
      <c r="T117" t="s">
        <v>154</v>
      </c>
      <c r="U117" s="26" t="s">
        <v>30</v>
      </c>
      <c r="V117" s="3">
        <v>100</v>
      </c>
      <c r="W117" s="3"/>
      <c r="X117" s="3"/>
      <c r="Y117" s="3"/>
      <c r="Z117" s="3"/>
      <c r="AA117" s="3">
        <f t="shared" si="56"/>
        <v>0</v>
      </c>
      <c r="AB117" s="3">
        <v>900</v>
      </c>
      <c r="AC117" s="3">
        <v>900</v>
      </c>
      <c r="AD117" s="3" t="s">
        <v>25</v>
      </c>
    </row>
    <row r="118" spans="20:30" x14ac:dyDescent="0.2">
      <c r="T118" t="s">
        <v>154</v>
      </c>
      <c r="U118" s="26" t="s">
        <v>35</v>
      </c>
      <c r="V118" s="3">
        <v>53</v>
      </c>
      <c r="W118" s="3">
        <v>21</v>
      </c>
      <c r="X118" s="3">
        <v>21</v>
      </c>
      <c r="Y118" s="3">
        <v>4.9000000000000004</v>
      </c>
      <c r="Z118" s="3">
        <v>11</v>
      </c>
      <c r="AA118" s="3">
        <f t="shared" si="56"/>
        <v>10</v>
      </c>
      <c r="AB118" s="3">
        <v>598</v>
      </c>
      <c r="AC118" s="3">
        <v>598</v>
      </c>
      <c r="AD118" s="3" t="s">
        <v>25</v>
      </c>
    </row>
    <row r="119" spans="20:30" x14ac:dyDescent="0.2">
      <c r="T119" t="s">
        <v>154</v>
      </c>
      <c r="U119" s="26" t="s">
        <v>21</v>
      </c>
      <c r="V119" s="3">
        <v>0.3</v>
      </c>
      <c r="W119" s="3">
        <v>0.7</v>
      </c>
      <c r="X119" s="3">
        <v>14</v>
      </c>
      <c r="Y119" s="3">
        <v>10</v>
      </c>
      <c r="Z119" s="3">
        <v>2.4</v>
      </c>
      <c r="AA119" s="3">
        <f t="shared" ref="AA119:AA146" si="57">X119-Z119</f>
        <v>11.6</v>
      </c>
      <c r="AB119" s="3">
        <v>57</v>
      </c>
      <c r="AC119" s="3">
        <v>57</v>
      </c>
      <c r="AD119" s="3" t="s">
        <v>25</v>
      </c>
    </row>
    <row r="120" spans="20:30" x14ac:dyDescent="0.2">
      <c r="T120" t="s">
        <v>154</v>
      </c>
      <c r="U120" s="26" t="s">
        <v>47</v>
      </c>
      <c r="V120" s="3">
        <v>62</v>
      </c>
      <c r="W120" s="3">
        <v>15</v>
      </c>
      <c r="X120" s="3">
        <v>17</v>
      </c>
      <c r="Y120" s="3">
        <v>4.9000000000000004</v>
      </c>
      <c r="Z120" s="3">
        <v>9.4</v>
      </c>
      <c r="AA120" s="3">
        <f t="shared" si="57"/>
        <v>7.6</v>
      </c>
      <c r="AB120" s="3">
        <v>646</v>
      </c>
      <c r="AC120" s="3">
        <v>646</v>
      </c>
      <c r="AD120" s="3" t="s">
        <v>25</v>
      </c>
    </row>
    <row r="121" spans="20:30" x14ac:dyDescent="0.2">
      <c r="T121" t="s">
        <v>154</v>
      </c>
      <c r="U121" s="26" t="s">
        <v>195</v>
      </c>
      <c r="V121" s="3">
        <v>6.5</v>
      </c>
      <c r="W121" s="3">
        <v>13</v>
      </c>
      <c r="X121" s="3">
        <v>68</v>
      </c>
      <c r="Y121" s="3">
        <v>1</v>
      </c>
      <c r="Z121" s="3">
        <v>10</v>
      </c>
      <c r="AA121" s="3">
        <f t="shared" si="57"/>
        <v>58</v>
      </c>
      <c r="AB121" s="3">
        <v>379</v>
      </c>
      <c r="AC121" s="3">
        <v>379</v>
      </c>
      <c r="AD121" s="3" t="s">
        <v>25</v>
      </c>
    </row>
    <row r="122" spans="20:30" x14ac:dyDescent="0.2">
      <c r="T122" t="s">
        <v>154</v>
      </c>
      <c r="U122" s="26" t="s">
        <v>92</v>
      </c>
      <c r="V122" s="3">
        <v>7.6305220883534135</v>
      </c>
      <c r="W122" s="3">
        <v>2.4899598393574296</v>
      </c>
      <c r="X122" s="3">
        <v>9.6385542168674689</v>
      </c>
      <c r="Y122" s="3">
        <v>3.3734939759036147</v>
      </c>
      <c r="Z122" s="3">
        <v>3.1325301204819276</v>
      </c>
      <c r="AA122" s="3">
        <f t="shared" si="57"/>
        <v>6.5060240963855414</v>
      </c>
      <c r="AB122" s="3">
        <v>110.44176706827309</v>
      </c>
      <c r="AC122" s="3">
        <v>110.44176706827309</v>
      </c>
      <c r="AD122" s="3" t="s">
        <v>130</v>
      </c>
    </row>
    <row r="123" spans="20:30" x14ac:dyDescent="0.2">
      <c r="T123" t="s">
        <v>154</v>
      </c>
      <c r="U123" s="26" t="s">
        <v>170</v>
      </c>
      <c r="V123" s="3">
        <v>9.9290780141843982</v>
      </c>
      <c r="W123" s="3">
        <v>3.4751773049645394</v>
      </c>
      <c r="X123" s="3">
        <v>10.638297872340425</v>
      </c>
      <c r="Y123" s="3">
        <v>4.6099290780141846</v>
      </c>
      <c r="Z123" s="3">
        <v>3.9007092198581561</v>
      </c>
      <c r="AA123" s="3">
        <f t="shared" si="57"/>
        <v>6.7375886524822697</v>
      </c>
      <c r="AB123" s="3">
        <v>140.42553191489361</v>
      </c>
      <c r="AC123" s="3">
        <v>140.42553191489361</v>
      </c>
      <c r="AD123" s="3" t="s">
        <v>130</v>
      </c>
    </row>
    <row r="124" spans="20:30" x14ac:dyDescent="0.2">
      <c r="T124" t="s">
        <v>154</v>
      </c>
      <c r="U124" s="26" t="s">
        <v>174</v>
      </c>
      <c r="V124" s="3">
        <v>4.6078431372549016</v>
      </c>
      <c r="W124" s="3">
        <v>2.0588235294117645</v>
      </c>
      <c r="X124" s="3">
        <v>6.4705882352941169</v>
      </c>
      <c r="Y124" s="3">
        <v>1.3725490196078429</v>
      </c>
      <c r="Z124" s="3">
        <v>4.0196078431372539</v>
      </c>
      <c r="AA124" s="3">
        <f t="shared" si="57"/>
        <v>2.4509803921568629</v>
      </c>
      <c r="AB124" s="3">
        <v>71.568627450980387</v>
      </c>
      <c r="AC124" s="3">
        <v>71.568627450980387</v>
      </c>
      <c r="AD124" s="3" t="s">
        <v>130</v>
      </c>
    </row>
    <row r="125" spans="20:30" x14ac:dyDescent="0.2">
      <c r="T125" t="s">
        <v>154</v>
      </c>
      <c r="U125" s="26" t="s">
        <v>173</v>
      </c>
      <c r="V125" s="3">
        <v>3.3774834437086092</v>
      </c>
      <c r="W125" s="3">
        <v>1.7880794701986757</v>
      </c>
      <c r="X125" s="3">
        <v>9.2715231788079482</v>
      </c>
      <c r="Y125" s="3">
        <v>3.8410596026490067</v>
      </c>
      <c r="Z125" s="3">
        <v>3.9072847682119209</v>
      </c>
      <c r="AA125" s="3">
        <f t="shared" si="57"/>
        <v>5.3642384105960268</v>
      </c>
      <c r="AB125" s="3">
        <v>68.874172185430467</v>
      </c>
      <c r="AC125" s="3">
        <v>68.874172185430467</v>
      </c>
      <c r="AD125" s="3" t="s">
        <v>130</v>
      </c>
    </row>
    <row r="126" spans="20:30" x14ac:dyDescent="0.2">
      <c r="T126" t="s">
        <v>154</v>
      </c>
      <c r="U126" s="26" t="s">
        <v>172</v>
      </c>
      <c r="V126" s="3">
        <v>3.1372549019607843</v>
      </c>
      <c r="W126" s="3">
        <v>1.3725490196078429</v>
      </c>
      <c r="X126" s="3">
        <v>7.8431372549019605</v>
      </c>
      <c r="Y126" s="3">
        <v>3.6274509803921569</v>
      </c>
      <c r="Z126" s="3">
        <v>2.9411764705882351</v>
      </c>
      <c r="AA126" s="3">
        <f t="shared" si="57"/>
        <v>4.9019607843137258</v>
      </c>
      <c r="AB126" s="3">
        <v>59.803921568627452</v>
      </c>
      <c r="AC126" s="3">
        <v>59.803921568627452</v>
      </c>
      <c r="AD126" s="3" t="s">
        <v>130</v>
      </c>
    </row>
    <row r="127" spans="20:30" x14ac:dyDescent="0.2">
      <c r="T127" t="s">
        <v>154</v>
      </c>
      <c r="U127" s="26" t="s">
        <v>171</v>
      </c>
      <c r="V127" s="3">
        <v>3.3018867924528301</v>
      </c>
      <c r="W127" s="3">
        <v>1.9811320754716981</v>
      </c>
      <c r="X127" s="3">
        <v>9.433962264150944</v>
      </c>
      <c r="Y127" s="3">
        <v>3.3962264150943398</v>
      </c>
      <c r="Z127" s="3">
        <v>5.0943396226415096</v>
      </c>
      <c r="AA127" s="3">
        <f t="shared" si="57"/>
        <v>4.3396226415094343</v>
      </c>
      <c r="AB127" s="3">
        <v>69.811320754716988</v>
      </c>
      <c r="AC127" s="3">
        <v>69.811320754716988</v>
      </c>
      <c r="AD127" s="3" t="s">
        <v>130</v>
      </c>
    </row>
    <row r="128" spans="20:30" x14ac:dyDescent="0.2">
      <c r="T128" t="s">
        <v>154</v>
      </c>
      <c r="U128" s="26" t="s">
        <v>166</v>
      </c>
      <c r="V128" s="3">
        <v>4.716981132075472</v>
      </c>
      <c r="W128" s="3">
        <v>2.641509433962264</v>
      </c>
      <c r="X128" s="3">
        <v>8.2075471698113205</v>
      </c>
      <c r="Y128" s="3">
        <v>1.320754716981132</v>
      </c>
      <c r="Z128" s="3">
        <v>4.5283018867924527</v>
      </c>
      <c r="AA128" s="3">
        <f t="shared" si="57"/>
        <v>3.6792452830188678</v>
      </c>
      <c r="AB128" s="3">
        <v>82.075471698113205</v>
      </c>
      <c r="AC128" s="3">
        <v>82.075471698113205</v>
      </c>
      <c r="AD128" s="3" t="s">
        <v>130</v>
      </c>
    </row>
    <row r="129" spans="20:30" x14ac:dyDescent="0.2">
      <c r="T129" t="s">
        <v>154</v>
      </c>
      <c r="U129" s="26" t="s">
        <v>77</v>
      </c>
      <c r="V129" s="3">
        <v>46</v>
      </c>
      <c r="W129" s="3">
        <v>15</v>
      </c>
      <c r="X129" s="3">
        <v>33</v>
      </c>
      <c r="Y129" s="3">
        <v>5</v>
      </c>
      <c r="Z129" s="3">
        <v>3</v>
      </c>
      <c r="AA129" s="3">
        <f t="shared" si="57"/>
        <v>30</v>
      </c>
      <c r="AB129" s="3">
        <v>574</v>
      </c>
      <c r="AC129" s="3">
        <v>574</v>
      </c>
      <c r="AD129" s="3" t="s">
        <v>25</v>
      </c>
    </row>
    <row r="130" spans="20:30" x14ac:dyDescent="0.2">
      <c r="T130" t="s">
        <v>154</v>
      </c>
      <c r="U130" s="26" t="s">
        <v>28</v>
      </c>
      <c r="V130" s="3">
        <v>53.6</v>
      </c>
      <c r="W130" s="3">
        <v>5.7</v>
      </c>
      <c r="X130" s="3">
        <v>19.600000000000001</v>
      </c>
      <c r="Y130" s="3">
        <v>6.1</v>
      </c>
      <c r="Z130" s="3">
        <v>13.5</v>
      </c>
      <c r="AA130" s="3">
        <f t="shared" si="57"/>
        <v>6.1000000000000014</v>
      </c>
      <c r="AB130" s="3">
        <v>547</v>
      </c>
      <c r="AC130" s="3">
        <v>547</v>
      </c>
      <c r="AD130" s="3" t="s">
        <v>25</v>
      </c>
    </row>
    <row r="131" spans="20:30" x14ac:dyDescent="0.2">
      <c r="T131" t="s">
        <v>154</v>
      </c>
      <c r="U131" s="26" t="s">
        <v>42</v>
      </c>
      <c r="V131" s="3">
        <v>0.7</v>
      </c>
      <c r="W131" s="3">
        <v>1.2</v>
      </c>
      <c r="X131" s="3">
        <v>12</v>
      </c>
      <c r="Y131" s="3">
        <v>4.4000000000000004</v>
      </c>
      <c r="Z131" s="3">
        <v>6.5</v>
      </c>
      <c r="AA131" s="3">
        <f t="shared" si="57"/>
        <v>5.5</v>
      </c>
      <c r="AB131" s="3">
        <v>52</v>
      </c>
      <c r="AC131" s="3">
        <v>52</v>
      </c>
      <c r="AD131" s="3" t="s">
        <v>25</v>
      </c>
    </row>
    <row r="132" spans="20:30" x14ac:dyDescent="0.2">
      <c r="T132" t="s">
        <v>154</v>
      </c>
      <c r="U132" s="26" t="s">
        <v>112</v>
      </c>
      <c r="V132" s="3">
        <v>4.0163934426229515</v>
      </c>
      <c r="W132" s="3">
        <v>5.081967213114754</v>
      </c>
      <c r="X132" s="3">
        <v>4.5081967213114753</v>
      </c>
      <c r="Y132" s="3">
        <v>1.8032786885245904</v>
      </c>
      <c r="Z132" s="3">
        <v>1.4754098360655739</v>
      </c>
      <c r="AA132" s="3">
        <f t="shared" si="57"/>
        <v>3.0327868852459012</v>
      </c>
      <c r="AB132" s="3">
        <v>72.131147540983605</v>
      </c>
      <c r="AC132" s="3">
        <v>72.131147540983605</v>
      </c>
      <c r="AD132" s="3" t="s">
        <v>130</v>
      </c>
    </row>
    <row r="133" spans="20:30" x14ac:dyDescent="0.2">
      <c r="T133" t="s">
        <v>154</v>
      </c>
      <c r="U133" s="26" t="s">
        <v>113</v>
      </c>
      <c r="V133" s="3">
        <v>22.72727272727273</v>
      </c>
      <c r="W133" s="3">
        <v>10.795454545454547</v>
      </c>
      <c r="X133" s="3">
        <v>0.56818181818181823</v>
      </c>
      <c r="Y133" s="3">
        <v>0.34090909090909094</v>
      </c>
      <c r="Z133" s="3">
        <v>0</v>
      </c>
      <c r="AA133" s="3">
        <f t="shared" si="57"/>
        <v>0.56818181818181823</v>
      </c>
      <c r="AB133" s="3">
        <v>248.86363636363637</v>
      </c>
      <c r="AC133" s="3">
        <v>248.86363636363637</v>
      </c>
      <c r="AD133" s="3" t="s">
        <v>130</v>
      </c>
    </row>
    <row r="134" spans="20:30" x14ac:dyDescent="0.2">
      <c r="T134" t="s">
        <v>154</v>
      </c>
      <c r="U134" s="26" t="s">
        <v>22</v>
      </c>
      <c r="V134" s="3">
        <v>0.3</v>
      </c>
      <c r="W134" s="3">
        <v>0.7</v>
      </c>
      <c r="X134" s="3">
        <v>7.7</v>
      </c>
      <c r="Y134" s="3">
        <v>4.9000000000000004</v>
      </c>
      <c r="Z134" s="3">
        <v>2</v>
      </c>
      <c r="AA134" s="3">
        <f t="shared" si="57"/>
        <v>5.7</v>
      </c>
      <c r="AB134" s="3">
        <v>32</v>
      </c>
      <c r="AC134" s="3">
        <v>32</v>
      </c>
      <c r="AD134" s="3" t="s">
        <v>25</v>
      </c>
    </row>
    <row r="135" spans="20:30" x14ac:dyDescent="0.2">
      <c r="T135" t="s">
        <v>154</v>
      </c>
      <c r="U135" s="26" t="s">
        <v>32</v>
      </c>
      <c r="V135" s="3">
        <v>99</v>
      </c>
      <c r="W135" s="3"/>
      <c r="X135" s="3"/>
      <c r="Y135" s="3"/>
      <c r="Z135" s="3"/>
      <c r="AA135" s="3">
        <f t="shared" si="57"/>
        <v>0</v>
      </c>
      <c r="AB135" s="3">
        <v>876</v>
      </c>
      <c r="AC135" s="3">
        <v>876</v>
      </c>
      <c r="AD135" s="3" t="s">
        <v>25</v>
      </c>
    </row>
    <row r="136" spans="20:30" x14ac:dyDescent="0.2">
      <c r="T136" t="s">
        <v>154</v>
      </c>
      <c r="U136" s="26" t="s">
        <v>76</v>
      </c>
      <c r="V136" s="3">
        <v>43.243243243243242</v>
      </c>
      <c r="W136" s="3">
        <v>15.135135135135133</v>
      </c>
      <c r="X136" s="3">
        <v>29.72972972972973</v>
      </c>
      <c r="Y136" s="3">
        <v>9.1891891891891895</v>
      </c>
      <c r="Z136" s="3">
        <v>9.1891891891891895</v>
      </c>
      <c r="AA136" s="3">
        <f t="shared" si="57"/>
        <v>20.54054054054054</v>
      </c>
      <c r="AB136" s="3">
        <v>540.54054054054052</v>
      </c>
      <c r="AC136" s="3">
        <v>540.54054054054052</v>
      </c>
      <c r="AD136" s="3" t="s">
        <v>130</v>
      </c>
    </row>
    <row r="137" spans="20:30" x14ac:dyDescent="0.2">
      <c r="T137" t="s">
        <v>154</v>
      </c>
      <c r="U137" s="26" t="s">
        <v>40</v>
      </c>
      <c r="V137" s="3">
        <v>9.5</v>
      </c>
      <c r="W137" s="3">
        <v>13</v>
      </c>
      <c r="X137" s="3">
        <v>0.7</v>
      </c>
      <c r="Y137" s="3">
        <v>0.4</v>
      </c>
      <c r="Z137" s="3">
        <v>0</v>
      </c>
      <c r="AA137" s="3">
        <f t="shared" si="57"/>
        <v>0.7</v>
      </c>
      <c r="AB137" s="3">
        <v>143</v>
      </c>
      <c r="AC137" s="3">
        <v>143</v>
      </c>
      <c r="AD137" s="3" t="s">
        <v>25</v>
      </c>
    </row>
    <row r="138" spans="20:30" x14ac:dyDescent="0.2">
      <c r="T138" t="s">
        <v>154</v>
      </c>
      <c r="U138" s="26" t="s">
        <v>24</v>
      </c>
      <c r="V138" s="3">
        <v>0.5</v>
      </c>
      <c r="W138" s="3">
        <v>1.1000000000000001</v>
      </c>
      <c r="X138" s="3">
        <v>15</v>
      </c>
      <c r="Y138" s="3">
        <v>9</v>
      </c>
      <c r="Z138" s="3">
        <v>3</v>
      </c>
      <c r="AA138" s="3">
        <f t="shared" si="57"/>
        <v>12</v>
      </c>
      <c r="AB138" s="3">
        <v>61</v>
      </c>
      <c r="AC138" s="3">
        <v>61</v>
      </c>
      <c r="AD138" s="3" t="s">
        <v>25</v>
      </c>
    </row>
    <row r="139" spans="20:30" x14ac:dyDescent="0.2">
      <c r="T139" t="s">
        <v>154</v>
      </c>
      <c r="U139" s="26" t="s">
        <v>86</v>
      </c>
      <c r="V139" s="3">
        <v>2.9045643153526974</v>
      </c>
      <c r="W139" s="3">
        <v>0.2074688796680498</v>
      </c>
      <c r="X139" s="3">
        <v>1.4522821576763487</v>
      </c>
      <c r="Y139" s="3">
        <v>1.2033195020746887</v>
      </c>
      <c r="Z139" s="3">
        <v>0</v>
      </c>
      <c r="AA139" s="3">
        <f t="shared" si="57"/>
        <v>1.4522821576763487</v>
      </c>
      <c r="AB139" s="3">
        <v>31.120331950207472</v>
      </c>
      <c r="AC139" s="3">
        <v>31.120331950207472</v>
      </c>
      <c r="AD139" s="3" t="s">
        <v>130</v>
      </c>
    </row>
    <row r="140" spans="20:30" x14ac:dyDescent="0.2">
      <c r="T140" t="s">
        <v>154</v>
      </c>
      <c r="U140" s="26" t="s">
        <v>85</v>
      </c>
      <c r="V140" s="3">
        <v>4.0955631399317411</v>
      </c>
      <c r="W140" s="3">
        <v>0.44368600682593862</v>
      </c>
      <c r="X140" s="3">
        <v>7.5085324232081918</v>
      </c>
      <c r="Y140" s="3">
        <v>5.4607508532423212</v>
      </c>
      <c r="Z140" s="3">
        <v>1.4334470989761094</v>
      </c>
      <c r="AA140" s="3">
        <f t="shared" si="57"/>
        <v>6.0750853242320826</v>
      </c>
      <c r="AB140" s="3">
        <v>66.211604095563146</v>
      </c>
      <c r="AC140" s="3">
        <v>66.211604095563146</v>
      </c>
      <c r="AD140" s="3" t="s">
        <v>130</v>
      </c>
    </row>
    <row r="141" spans="20:30" x14ac:dyDescent="0.2">
      <c r="T141" t="s">
        <v>154</v>
      </c>
      <c r="U141" s="26" t="s">
        <v>84</v>
      </c>
      <c r="V141" s="3">
        <v>6.3157894736842106</v>
      </c>
      <c r="W141" s="3">
        <v>2.5263157894736841</v>
      </c>
      <c r="X141" s="3">
        <v>2.5263157894736841</v>
      </c>
      <c r="Y141" s="3">
        <v>0.59649122807017541</v>
      </c>
      <c r="Z141" s="3">
        <v>1.3333333333333333</v>
      </c>
      <c r="AA141" s="3">
        <f t="shared" si="57"/>
        <v>1.1929824561403508</v>
      </c>
      <c r="AB141" s="3">
        <v>72.280701754385959</v>
      </c>
      <c r="AC141" s="3">
        <v>72.280701754385959</v>
      </c>
      <c r="AD141" s="3" t="s">
        <v>130</v>
      </c>
    </row>
    <row r="142" spans="20:30" x14ac:dyDescent="0.2">
      <c r="T142" t="s">
        <v>154</v>
      </c>
      <c r="U142" s="26" t="s">
        <v>17</v>
      </c>
      <c r="V142" s="3">
        <v>0.4</v>
      </c>
      <c r="W142" s="3">
        <v>0.8</v>
      </c>
      <c r="X142" s="3">
        <v>15</v>
      </c>
      <c r="Y142" s="3">
        <v>14.8</v>
      </c>
      <c r="Z142" s="3">
        <v>1.6</v>
      </c>
      <c r="AA142" s="3">
        <f t="shared" si="57"/>
        <v>13.4</v>
      </c>
      <c r="AB142" s="3">
        <v>60</v>
      </c>
      <c r="AC142" s="3">
        <v>60</v>
      </c>
      <c r="AD142" s="3" t="s">
        <v>25</v>
      </c>
    </row>
    <row r="143" spans="20:30" x14ac:dyDescent="0.2">
      <c r="T143" t="s">
        <v>154</v>
      </c>
      <c r="U143" s="26" t="s">
        <v>2</v>
      </c>
      <c r="V143" s="3">
        <v>81</v>
      </c>
      <c r="W143" s="3">
        <v>0.8</v>
      </c>
      <c r="X143" s="3">
        <v>0.1</v>
      </c>
      <c r="Y143" s="3">
        <v>0.1</v>
      </c>
      <c r="Z143" s="3"/>
      <c r="AA143" s="3">
        <f t="shared" si="57"/>
        <v>0.1</v>
      </c>
      <c r="AB143" s="3">
        <v>717</v>
      </c>
      <c r="AC143" s="3">
        <v>717</v>
      </c>
      <c r="AD143" s="3" t="s">
        <v>25</v>
      </c>
    </row>
    <row r="144" spans="20:30" x14ac:dyDescent="0.2">
      <c r="T144" t="s">
        <v>154</v>
      </c>
      <c r="U144" s="26" t="s">
        <v>44</v>
      </c>
      <c r="V144" s="3">
        <v>56</v>
      </c>
      <c r="W144" s="3">
        <v>21</v>
      </c>
      <c r="X144" s="3">
        <v>19</v>
      </c>
      <c r="Y144" s="3">
        <v>4.4000000000000004</v>
      </c>
      <c r="Z144" s="3">
        <v>10</v>
      </c>
      <c r="AA144" s="3">
        <f t="shared" si="57"/>
        <v>9</v>
      </c>
      <c r="AB144" s="3">
        <v>614</v>
      </c>
      <c r="AC144" s="3">
        <v>614</v>
      </c>
      <c r="AD144" s="3" t="s">
        <v>25</v>
      </c>
    </row>
    <row r="145" spans="20:30" x14ac:dyDescent="0.2">
      <c r="T145" t="s">
        <v>154</v>
      </c>
      <c r="U145" s="26" t="s">
        <v>100</v>
      </c>
      <c r="V145" s="3">
        <v>52.142857142857146</v>
      </c>
      <c r="W145" s="3">
        <v>20.714285714285715</v>
      </c>
      <c r="X145" s="3">
        <v>20.714285714285715</v>
      </c>
      <c r="Y145" s="3">
        <v>5</v>
      </c>
      <c r="Z145" s="3">
        <v>10.714285714285715</v>
      </c>
      <c r="AA145" s="3">
        <f t="shared" si="57"/>
        <v>10</v>
      </c>
      <c r="AB145" s="3">
        <v>592.85714285714289</v>
      </c>
      <c r="AC145" s="3">
        <v>592.85714285714289</v>
      </c>
      <c r="AD145" s="3" t="s">
        <v>130</v>
      </c>
    </row>
    <row r="146" spans="20:30" x14ac:dyDescent="0.2">
      <c r="T146" t="s">
        <v>154</v>
      </c>
      <c r="U146" s="26" t="s">
        <v>15</v>
      </c>
      <c r="V146" s="3">
        <v>0.2</v>
      </c>
      <c r="W146" s="3">
        <v>0.3</v>
      </c>
      <c r="X146" s="3">
        <v>14</v>
      </c>
      <c r="Y146" s="3">
        <v>10.4</v>
      </c>
      <c r="Z146" s="3">
        <v>2.4</v>
      </c>
      <c r="AA146" s="3">
        <f t="shared" si="57"/>
        <v>11.6</v>
      </c>
      <c r="AB146" s="3">
        <v>52</v>
      </c>
      <c r="AC146" s="3">
        <v>52</v>
      </c>
      <c r="AD146" s="3" t="s">
        <v>25</v>
      </c>
    </row>
    <row r="147" spans="20:30" x14ac:dyDescent="0.2">
      <c r="T147" t="s">
        <v>154</v>
      </c>
      <c r="U147" s="26" t="s">
        <v>41</v>
      </c>
      <c r="V147" s="3">
        <v>100</v>
      </c>
      <c r="W147" s="3"/>
      <c r="X147" s="3"/>
      <c r="Y147" s="3"/>
      <c r="Z147" s="3"/>
      <c r="AA147" s="3">
        <v>0</v>
      </c>
      <c r="AB147" s="3">
        <v>900</v>
      </c>
      <c r="AC147" s="3">
        <v>900</v>
      </c>
      <c r="AD147" s="3" t="s">
        <v>25</v>
      </c>
    </row>
    <row r="148" spans="20:30" x14ac:dyDescent="0.2">
      <c r="T148" t="s">
        <v>154</v>
      </c>
      <c r="U148" s="26" t="s">
        <v>20</v>
      </c>
      <c r="V148" s="25">
        <v>0.5</v>
      </c>
      <c r="W148" s="25">
        <v>1.4</v>
      </c>
      <c r="X148" s="25">
        <v>9.6</v>
      </c>
      <c r="Y148" s="25">
        <v>4.9000000000000004</v>
      </c>
      <c r="Z148" s="25">
        <v>5.3</v>
      </c>
      <c r="AA148" s="3">
        <f t="shared" ref="AA148:AA166" si="58">X148-Z148</f>
        <v>4.3</v>
      </c>
      <c r="AB148" s="25">
        <v>43</v>
      </c>
      <c r="AC148" s="25">
        <v>43</v>
      </c>
      <c r="AD148" s="3" t="s">
        <v>25</v>
      </c>
    </row>
    <row r="149" spans="20:30" x14ac:dyDescent="0.2">
      <c r="T149" t="s">
        <v>154</v>
      </c>
      <c r="U149" s="26" t="s">
        <v>33</v>
      </c>
      <c r="V149" s="25">
        <v>65</v>
      </c>
      <c r="W149" s="25">
        <v>15</v>
      </c>
      <c r="X149" s="25">
        <v>14</v>
      </c>
      <c r="Y149" s="25">
        <v>2.6</v>
      </c>
      <c r="Z149" s="25">
        <v>6.7</v>
      </c>
      <c r="AA149" s="3">
        <f t="shared" si="58"/>
        <v>7.3</v>
      </c>
      <c r="AB149" s="25">
        <v>654</v>
      </c>
      <c r="AC149" s="25">
        <v>654</v>
      </c>
      <c r="AD149" s="3" t="s">
        <v>25</v>
      </c>
    </row>
    <row r="150" spans="20:30" x14ac:dyDescent="0.2">
      <c r="T150" t="s">
        <v>154</v>
      </c>
      <c r="U150" s="26" t="s">
        <v>34</v>
      </c>
      <c r="V150" s="25">
        <v>72</v>
      </c>
      <c r="W150" s="25">
        <v>9.1999999999999993</v>
      </c>
      <c r="X150" s="25">
        <v>14</v>
      </c>
      <c r="Y150" s="25">
        <v>4</v>
      </c>
      <c r="Z150" s="25">
        <v>9.6</v>
      </c>
      <c r="AA150" s="3">
        <f t="shared" si="58"/>
        <v>4.4000000000000004</v>
      </c>
      <c r="AB150" s="25">
        <v>691</v>
      </c>
      <c r="AC150" s="25">
        <v>691</v>
      </c>
      <c r="AD150" s="3" t="s">
        <v>25</v>
      </c>
    </row>
    <row r="151" spans="20:30" x14ac:dyDescent="0.2">
      <c r="T151" t="s">
        <v>154</v>
      </c>
      <c r="U151" s="26" t="s">
        <v>149</v>
      </c>
      <c r="V151" s="3">
        <v>12.987012987012987</v>
      </c>
      <c r="W151" s="3">
        <v>5.454545454545455</v>
      </c>
      <c r="X151" s="3">
        <v>5.9090909090909092</v>
      </c>
      <c r="Y151" s="3">
        <v>0.58441558441558439</v>
      </c>
      <c r="Z151" s="3">
        <v>4.4155844155844157</v>
      </c>
      <c r="AA151" s="3">
        <f t="shared" si="58"/>
        <v>1.4935064935064934</v>
      </c>
      <c r="AB151" s="3">
        <v>151.2987012987013</v>
      </c>
      <c r="AC151" s="3">
        <v>151.2987012987013</v>
      </c>
      <c r="AD151" s="3" t="s">
        <v>130</v>
      </c>
    </row>
    <row r="152" spans="20:30" x14ac:dyDescent="0.2">
      <c r="T152" t="s">
        <v>154</v>
      </c>
      <c r="U152" s="26" t="s">
        <v>196</v>
      </c>
      <c r="V152" s="3">
        <v>15</v>
      </c>
      <c r="W152" s="3">
        <v>2</v>
      </c>
      <c r="X152" s="3">
        <v>8.5</v>
      </c>
      <c r="Y152" s="3">
        <v>0.7</v>
      </c>
      <c r="Z152" s="3">
        <v>6.7</v>
      </c>
      <c r="AA152" s="3">
        <f t="shared" si="58"/>
        <v>1.7999999999999998</v>
      </c>
      <c r="AB152" s="3">
        <v>160</v>
      </c>
      <c r="AC152" s="3">
        <v>160</v>
      </c>
      <c r="AD152" s="3" t="s">
        <v>25</v>
      </c>
    </row>
    <row r="153" spans="20:30" x14ac:dyDescent="0.2">
      <c r="T153" t="s">
        <v>154</v>
      </c>
      <c r="U153" s="26" t="s">
        <v>177</v>
      </c>
      <c r="V153" s="3">
        <v>21.081081081081081</v>
      </c>
      <c r="W153" s="3">
        <v>9.1891891891891895</v>
      </c>
      <c r="X153" s="3">
        <v>14.864864864864865</v>
      </c>
      <c r="Y153" s="3">
        <v>0.81081081081081074</v>
      </c>
      <c r="Z153" s="3">
        <v>13.783783783783782</v>
      </c>
      <c r="AA153" s="3">
        <f t="shared" si="58"/>
        <v>1.0810810810810825</v>
      </c>
      <c r="AB153" s="3">
        <v>267.56756756756755</v>
      </c>
      <c r="AC153" s="3">
        <v>267.56756756756755</v>
      </c>
      <c r="AD153" s="3" t="s">
        <v>130</v>
      </c>
    </row>
    <row r="154" spans="20:30" x14ac:dyDescent="0.2">
      <c r="T154" t="s">
        <v>154</v>
      </c>
      <c r="U154" s="26" t="s">
        <v>176</v>
      </c>
      <c r="V154" s="3">
        <v>15.000000000000002</v>
      </c>
      <c r="W154" s="3">
        <v>8.7500000000000018</v>
      </c>
      <c r="X154" s="3">
        <v>37.5</v>
      </c>
      <c r="Y154" s="3">
        <v>0.20833333333333337</v>
      </c>
      <c r="Z154" s="3">
        <v>6.4583333333333339</v>
      </c>
      <c r="AA154" s="3">
        <f t="shared" si="58"/>
        <v>31.041666666666664</v>
      </c>
      <c r="AB154" s="3">
        <v>314.58333333333337</v>
      </c>
      <c r="AC154" s="3">
        <v>314.58333333333337</v>
      </c>
      <c r="AD154" s="3" t="s">
        <v>130</v>
      </c>
    </row>
    <row r="155" spans="20:30" x14ac:dyDescent="0.2">
      <c r="T155" t="s">
        <v>154</v>
      </c>
      <c r="U155" s="26" t="s">
        <v>211</v>
      </c>
      <c r="V155" s="3">
        <v>20.289855072463769</v>
      </c>
      <c r="W155" s="3">
        <v>9.5652173913043477</v>
      </c>
      <c r="X155" s="3">
        <v>24.637681159420289</v>
      </c>
      <c r="Y155" s="3">
        <v>2.6086956521739131</v>
      </c>
      <c r="Z155" s="3">
        <v>9.27536231884058</v>
      </c>
      <c r="AA155" s="3">
        <f t="shared" si="58"/>
        <v>15.362318840579709</v>
      </c>
      <c r="AB155" s="3">
        <v>295.6521739130435</v>
      </c>
      <c r="AC155" s="3">
        <v>295.6521739130435</v>
      </c>
      <c r="AD155" s="3" t="s">
        <v>130</v>
      </c>
    </row>
    <row r="156" spans="20:30" x14ac:dyDescent="0.2">
      <c r="T156" t="s">
        <v>154</v>
      </c>
      <c r="U156" s="26" t="s">
        <v>184</v>
      </c>
      <c r="V156" s="3">
        <v>30.909090909090907</v>
      </c>
      <c r="W156" s="3">
        <v>14.909090909090907</v>
      </c>
      <c r="X156" s="3">
        <v>21.818181818181817</v>
      </c>
      <c r="Y156" s="3">
        <v>1.8181818181818181</v>
      </c>
      <c r="Z156" s="3">
        <v>15.090909090909092</v>
      </c>
      <c r="AA156" s="3">
        <f t="shared" si="58"/>
        <v>6.7272727272727249</v>
      </c>
      <c r="AB156" s="3">
        <v>394.5454545454545</v>
      </c>
      <c r="AC156" s="3">
        <v>394.5454545454545</v>
      </c>
      <c r="AD156" s="3" t="s">
        <v>130</v>
      </c>
    </row>
    <row r="157" spans="20:30" x14ac:dyDescent="0.2">
      <c r="T157" t="s">
        <v>154</v>
      </c>
      <c r="U157" s="26" t="s">
        <v>182</v>
      </c>
      <c r="V157" s="3">
        <v>26.47058823529412</v>
      </c>
      <c r="W157" s="3">
        <v>11.470588235294118</v>
      </c>
      <c r="X157" s="3">
        <v>17.647058823529413</v>
      </c>
      <c r="Y157" s="3">
        <v>1.6176470588235297</v>
      </c>
      <c r="Z157" s="3">
        <v>13.23529411764706</v>
      </c>
      <c r="AA157" s="3">
        <f t="shared" si="58"/>
        <v>4.4117647058823533</v>
      </c>
      <c r="AB157" s="3">
        <v>320.58823529411768</v>
      </c>
      <c r="AC157" s="3">
        <v>320.58823529411768</v>
      </c>
      <c r="AD157" s="3" t="s">
        <v>130</v>
      </c>
    </row>
    <row r="158" spans="20:30" x14ac:dyDescent="0.2">
      <c r="T158" t="s">
        <v>154</v>
      </c>
      <c r="U158" s="26" t="s">
        <v>167</v>
      </c>
      <c r="V158" s="3">
        <v>9.8461538461538467</v>
      </c>
      <c r="W158" s="3">
        <v>7.2307692307692317</v>
      </c>
      <c r="X158" s="3">
        <v>18.461538461538463</v>
      </c>
      <c r="Y158" s="3">
        <v>2.7692307692307696</v>
      </c>
      <c r="Z158" s="3">
        <v>7.6923076923076925</v>
      </c>
      <c r="AA158" s="3">
        <f t="shared" si="58"/>
        <v>10.76923076923077</v>
      </c>
      <c r="AB158" s="3">
        <v>170.76923076923077</v>
      </c>
      <c r="AC158" s="3">
        <v>170.76923076923077</v>
      </c>
      <c r="AD158" s="3" t="s">
        <v>130</v>
      </c>
    </row>
    <row r="159" spans="20:30" x14ac:dyDescent="0.2">
      <c r="T159" t="s">
        <v>154</v>
      </c>
      <c r="U159" s="26" t="s">
        <v>125</v>
      </c>
      <c r="V159" s="3">
        <v>9.6491228070175428</v>
      </c>
      <c r="W159" s="3">
        <v>7.1929824561403501</v>
      </c>
      <c r="X159" s="3">
        <v>17.543859649122805</v>
      </c>
      <c r="Y159" s="3">
        <v>2.807017543859649</v>
      </c>
      <c r="Z159" s="3">
        <v>7.7192982456140351</v>
      </c>
      <c r="AA159" s="3">
        <f t="shared" si="58"/>
        <v>9.8245614035087705</v>
      </c>
      <c r="AB159" s="3">
        <v>171.05263157894737</v>
      </c>
      <c r="AC159" s="3">
        <v>171.05263157894737</v>
      </c>
      <c r="AD159" s="3" t="s">
        <v>130</v>
      </c>
    </row>
    <row r="160" spans="20:30" x14ac:dyDescent="0.2">
      <c r="T160" t="s">
        <v>154</v>
      </c>
      <c r="U160" s="26" t="s">
        <v>178</v>
      </c>
      <c r="V160" s="3">
        <v>46.067415730337082</v>
      </c>
      <c r="W160" s="3">
        <v>11.235955056179776</v>
      </c>
      <c r="X160" s="3">
        <v>13.483146067415731</v>
      </c>
      <c r="Y160" s="3">
        <v>2.0224719101123596</v>
      </c>
      <c r="Z160" s="3">
        <v>5.7303370786516856</v>
      </c>
      <c r="AA160" s="3">
        <f t="shared" si="58"/>
        <v>7.7528089887640457</v>
      </c>
      <c r="AB160" s="3">
        <v>495.50561797752812</v>
      </c>
      <c r="AC160" s="3">
        <v>495.50561797752812</v>
      </c>
      <c r="AD160" s="3" t="s">
        <v>130</v>
      </c>
    </row>
    <row r="161" spans="20:30" x14ac:dyDescent="0.2">
      <c r="T161" t="s">
        <v>154</v>
      </c>
      <c r="U161" s="26" t="s">
        <v>175</v>
      </c>
      <c r="V161" s="3">
        <v>6.4444444444444446</v>
      </c>
      <c r="W161" s="3">
        <v>40</v>
      </c>
      <c r="X161" s="3">
        <v>40</v>
      </c>
      <c r="Y161" s="3">
        <v>0.22222222222222224</v>
      </c>
      <c r="Z161" s="3">
        <v>6.2222222222222223</v>
      </c>
      <c r="AA161" s="3">
        <f t="shared" si="58"/>
        <v>33.777777777777779</v>
      </c>
      <c r="AB161" s="3">
        <v>235.55555555555557</v>
      </c>
      <c r="AC161" s="3">
        <v>235.55555555555557</v>
      </c>
      <c r="AD161" s="3" t="s">
        <v>130</v>
      </c>
    </row>
    <row r="162" spans="20:30" x14ac:dyDescent="0.2">
      <c r="T162" t="s">
        <v>154</v>
      </c>
      <c r="U162" s="26" t="s">
        <v>87</v>
      </c>
      <c r="V162" s="3">
        <v>22.222222222222221</v>
      </c>
      <c r="W162" s="3">
        <v>4.177777777777778</v>
      </c>
      <c r="X162" s="3">
        <v>18.666666666666664</v>
      </c>
      <c r="Y162" s="3">
        <v>1.8666666666666667</v>
      </c>
      <c r="Z162" s="3">
        <v>3.333333333333333</v>
      </c>
      <c r="AA162" s="3">
        <f t="shared" si="58"/>
        <v>15.333333333333332</v>
      </c>
      <c r="AB162" s="3">
        <v>283.55555555555554</v>
      </c>
      <c r="AC162" s="3">
        <v>283.55555555555554</v>
      </c>
      <c r="AD162" s="3" t="s">
        <v>130</v>
      </c>
    </row>
    <row r="163" spans="20:30" x14ac:dyDescent="0.2">
      <c r="T163" t="s">
        <v>154</v>
      </c>
      <c r="U163" s="26" t="s">
        <v>168</v>
      </c>
      <c r="V163" s="3">
        <v>12.5</v>
      </c>
      <c r="W163" s="3">
        <v>8.7500000000000018</v>
      </c>
      <c r="X163" s="3">
        <v>6.7708333333333339</v>
      </c>
      <c r="Y163" s="3">
        <v>1.9791666666666667</v>
      </c>
      <c r="Z163" s="3">
        <v>1.0416666666666667</v>
      </c>
      <c r="AA163" s="3">
        <f t="shared" si="58"/>
        <v>5.729166666666667</v>
      </c>
      <c r="AB163" s="3">
        <v>181.25</v>
      </c>
      <c r="AC163" s="3">
        <v>181.25</v>
      </c>
      <c r="AD163" s="3" t="s">
        <v>130</v>
      </c>
    </row>
    <row r="164" spans="20:30" x14ac:dyDescent="0.2">
      <c r="T164" t="s">
        <v>154</v>
      </c>
      <c r="U164" s="26" t="s">
        <v>96</v>
      </c>
      <c r="V164" s="3">
        <v>13.26530612244898</v>
      </c>
      <c r="W164" s="3">
        <v>8.6734693877551017</v>
      </c>
      <c r="X164" s="3">
        <v>6.5306122448979593</v>
      </c>
      <c r="Y164" s="3">
        <v>1.8367346938775511</v>
      </c>
      <c r="Z164" s="3">
        <v>1.1224489795918369</v>
      </c>
      <c r="AA164" s="3">
        <f t="shared" si="58"/>
        <v>5.408163265306122</v>
      </c>
      <c r="AB164" s="3">
        <v>184.69387755102042</v>
      </c>
      <c r="AC164" s="3">
        <v>184.69387755102042</v>
      </c>
      <c r="AD164" s="3" t="s">
        <v>130</v>
      </c>
    </row>
    <row r="165" spans="20:30" x14ac:dyDescent="0.2">
      <c r="T165" t="s">
        <v>154</v>
      </c>
      <c r="U165" s="26" t="s">
        <v>180</v>
      </c>
      <c r="V165" s="3">
        <v>7.5471698113207548</v>
      </c>
      <c r="W165" s="3">
        <v>20.754716981132077</v>
      </c>
      <c r="X165" s="3">
        <v>0</v>
      </c>
      <c r="Y165" s="3">
        <v>0</v>
      </c>
      <c r="Z165" s="3">
        <v>0</v>
      </c>
      <c r="AA165" s="3">
        <f t="shared" si="58"/>
        <v>0</v>
      </c>
      <c r="AB165" s="3">
        <v>158.49056603773585</v>
      </c>
      <c r="AC165" s="3">
        <v>158.49056603773585</v>
      </c>
      <c r="AD165" s="3" t="s">
        <v>130</v>
      </c>
    </row>
    <row r="166" spans="20:30" x14ac:dyDescent="0.2">
      <c r="T166" t="s">
        <v>154</v>
      </c>
      <c r="U166" s="26" t="s">
        <v>181</v>
      </c>
      <c r="V166" s="3">
        <v>12.962962962962964</v>
      </c>
      <c r="W166" s="3">
        <v>12.592592592592592</v>
      </c>
      <c r="X166" s="3">
        <v>1.8518518518518519</v>
      </c>
      <c r="Y166" s="3">
        <v>0.74074074074074081</v>
      </c>
      <c r="Z166" s="3">
        <v>0.37037037037037041</v>
      </c>
      <c r="AA166" s="3">
        <f t="shared" si="58"/>
        <v>1.4814814814814814</v>
      </c>
      <c r="AB166" s="3">
        <v>177.77777777777777</v>
      </c>
      <c r="AC166" s="3">
        <v>177.77777777777777</v>
      </c>
      <c r="AD166" s="3" t="s">
        <v>130</v>
      </c>
    </row>
    <row r="167" spans="20:30" x14ac:dyDescent="0.2">
      <c r="T167" t="s">
        <v>154</v>
      </c>
      <c r="U167" s="26" t="s">
        <v>200</v>
      </c>
      <c r="V167" s="3">
        <v>3.6046511627906979</v>
      </c>
      <c r="W167" s="3">
        <v>31.046511627906977</v>
      </c>
      <c r="X167" s="3"/>
      <c r="Y167" s="3"/>
      <c r="Z167" s="3"/>
      <c r="AA167" s="3">
        <v>0</v>
      </c>
      <c r="AB167" s="3">
        <v>156.62790697674419</v>
      </c>
      <c r="AC167" s="3">
        <v>156.62790697674419</v>
      </c>
      <c r="AD167" s="3" t="s">
        <v>25</v>
      </c>
    </row>
    <row r="168" spans="20:30" x14ac:dyDescent="0.2">
      <c r="T168" t="s">
        <v>154</v>
      </c>
      <c r="U168" s="26" t="s">
        <v>16</v>
      </c>
      <c r="V168" s="25">
        <v>0.1</v>
      </c>
      <c r="W168" s="25">
        <v>0.4</v>
      </c>
      <c r="X168" s="25">
        <v>15</v>
      </c>
      <c r="Y168" s="25">
        <v>9.8000000000000007</v>
      </c>
      <c r="Z168" s="25">
        <v>3.1</v>
      </c>
      <c r="AA168" s="3">
        <f t="shared" ref="AA168:AA174" si="59">X168-Z168</f>
        <v>11.9</v>
      </c>
      <c r="AB168" s="25">
        <v>57</v>
      </c>
      <c r="AC168" s="25">
        <v>57</v>
      </c>
      <c r="AD168" s="3" t="s">
        <v>25</v>
      </c>
    </row>
    <row r="169" spans="20:30" x14ac:dyDescent="0.2">
      <c r="T169" t="s">
        <v>154</v>
      </c>
      <c r="U169" s="26" t="s">
        <v>23</v>
      </c>
      <c r="V169" s="25">
        <v>0.1</v>
      </c>
      <c r="W169" s="25">
        <v>0.5</v>
      </c>
      <c r="X169" s="25">
        <v>13</v>
      </c>
      <c r="Y169" s="25">
        <v>9.9</v>
      </c>
      <c r="Z169" s="25">
        <v>1.4</v>
      </c>
      <c r="AA169" s="3">
        <f t="shared" si="59"/>
        <v>11.6</v>
      </c>
      <c r="AB169" s="25">
        <v>50</v>
      </c>
      <c r="AC169" s="25">
        <v>50</v>
      </c>
      <c r="AD169" s="3" t="s">
        <v>25</v>
      </c>
    </row>
    <row r="170" spans="20:30" x14ac:dyDescent="0.2">
      <c r="T170" t="s">
        <v>154</v>
      </c>
      <c r="U170" s="26" t="s">
        <v>78</v>
      </c>
      <c r="V170" s="25">
        <v>46</v>
      </c>
      <c r="W170" s="25">
        <v>21</v>
      </c>
      <c r="X170" s="25">
        <v>28</v>
      </c>
      <c r="Y170" s="25">
        <v>7.7</v>
      </c>
      <c r="Z170" s="25">
        <v>10</v>
      </c>
      <c r="AA170" s="3">
        <f t="shared" si="59"/>
        <v>18</v>
      </c>
      <c r="AB170" s="25">
        <v>569</v>
      </c>
      <c r="AC170" s="25">
        <v>569</v>
      </c>
      <c r="AD170" s="3" t="s">
        <v>25</v>
      </c>
    </row>
    <row r="171" spans="20:30" x14ac:dyDescent="0.2">
      <c r="T171" t="s">
        <v>154</v>
      </c>
      <c r="U171" s="26" t="s">
        <v>43</v>
      </c>
      <c r="V171" s="25">
        <v>0.3</v>
      </c>
      <c r="W171" s="25">
        <v>1.1000000000000001</v>
      </c>
      <c r="X171" s="25">
        <v>23</v>
      </c>
      <c r="Y171" s="25">
        <v>12</v>
      </c>
      <c r="Z171" s="25">
        <v>2.6</v>
      </c>
      <c r="AA171" s="3">
        <f t="shared" si="59"/>
        <v>20.399999999999999</v>
      </c>
      <c r="AB171" s="25">
        <v>89</v>
      </c>
      <c r="AC171" s="25">
        <v>89</v>
      </c>
      <c r="AD171" s="3" t="s">
        <v>25</v>
      </c>
    </row>
    <row r="172" spans="20:30" x14ac:dyDescent="0.2">
      <c r="T172" t="s">
        <v>154</v>
      </c>
      <c r="U172" s="26" t="s">
        <v>179</v>
      </c>
      <c r="V172" s="3">
        <v>5.3061224489795924</v>
      </c>
      <c r="W172" s="3">
        <v>6.3265306122448983</v>
      </c>
      <c r="X172" s="3">
        <v>29.591836734693878</v>
      </c>
      <c r="Y172" s="3">
        <v>1.6326530612244898</v>
      </c>
      <c r="Z172" s="3">
        <v>4.3877551020408161</v>
      </c>
      <c r="AA172" s="3">
        <f t="shared" si="59"/>
        <v>25.204081632653061</v>
      </c>
      <c r="AB172" s="3">
        <v>183.67346938775512</v>
      </c>
      <c r="AC172" s="3">
        <v>183.67346938775512</v>
      </c>
      <c r="AD172" s="3" t="s">
        <v>130</v>
      </c>
    </row>
    <row r="173" spans="20:30" x14ac:dyDescent="0.2">
      <c r="T173" t="s">
        <v>154</v>
      </c>
      <c r="U173" s="26" t="s">
        <v>185</v>
      </c>
      <c r="V173" s="3">
        <v>7.2727272727272725</v>
      </c>
      <c r="W173" s="3">
        <v>2.8636363636363633</v>
      </c>
      <c r="X173" s="3">
        <v>7.2727272727272725</v>
      </c>
      <c r="Y173" s="3">
        <v>2.9090909090909092</v>
      </c>
      <c r="Z173" s="3">
        <v>3.1818181818181817</v>
      </c>
      <c r="AA173" s="3">
        <f t="shared" si="59"/>
        <v>4.0909090909090908</v>
      </c>
      <c r="AB173" s="3">
        <v>96.818181818181813</v>
      </c>
      <c r="AC173" s="3">
        <v>96.818181818181813</v>
      </c>
      <c r="AD173" s="3" t="s">
        <v>130</v>
      </c>
    </row>
    <row r="174" spans="20:30" x14ac:dyDescent="0.2">
      <c r="T174" t="s">
        <v>154</v>
      </c>
      <c r="U174" s="26" t="s">
        <v>183</v>
      </c>
      <c r="V174" s="3">
        <v>6.4257028112449799</v>
      </c>
      <c r="W174" s="3">
        <v>2.6907630522088355</v>
      </c>
      <c r="X174" s="3">
        <v>8.8353413654618471</v>
      </c>
      <c r="Y174" s="3">
        <v>4.0160642570281126</v>
      </c>
      <c r="Z174" s="3">
        <v>3.1325301204819276</v>
      </c>
      <c r="AA174" s="3">
        <f t="shared" si="59"/>
        <v>5.7028112449799195</v>
      </c>
      <c r="AB174" s="3">
        <v>95.98393574297188</v>
      </c>
      <c r="AC174" s="3">
        <v>95.98393574297188</v>
      </c>
      <c r="AD174" s="3" t="s">
        <v>130</v>
      </c>
    </row>
    <row r="175" spans="20:30" x14ac:dyDescent="0.2">
      <c r="T175" t="s">
        <v>154</v>
      </c>
      <c r="U175" s="26" t="s">
        <v>46</v>
      </c>
      <c r="V175" s="3">
        <v>27</v>
      </c>
      <c r="W175" s="3">
        <v>25</v>
      </c>
      <c r="X175" s="3">
        <v>2.2000000000000002</v>
      </c>
      <c r="Y175" s="3">
        <v>2.2000000000000002</v>
      </c>
      <c r="Z175" s="3"/>
      <c r="AA175" s="3">
        <v>2.2000000000000002</v>
      </c>
      <c r="AB175" s="3">
        <v>356</v>
      </c>
      <c r="AC175" s="3">
        <v>356</v>
      </c>
      <c r="AD175" s="3" t="s">
        <v>25</v>
      </c>
    </row>
    <row r="176" spans="20:30" x14ac:dyDescent="0.2">
      <c r="T176" t="s">
        <v>154</v>
      </c>
      <c r="U176" s="26" t="s">
        <v>99</v>
      </c>
      <c r="V176" s="3">
        <v>18.125</v>
      </c>
      <c r="W176" s="3">
        <v>3.4375000000000004</v>
      </c>
      <c r="X176" s="3">
        <v>14.0625</v>
      </c>
      <c r="Y176" s="3">
        <v>7.1874999999999991</v>
      </c>
      <c r="Z176" s="3">
        <v>0.9375</v>
      </c>
      <c r="AA176" s="3">
        <f t="shared" ref="AA176:AA207" si="60">X176-Z176</f>
        <v>13.125</v>
      </c>
      <c r="AB176" s="3">
        <v>225</v>
      </c>
      <c r="AC176" s="3">
        <v>225</v>
      </c>
      <c r="AD176" s="3" t="s">
        <v>130</v>
      </c>
    </row>
    <row r="177" spans="20:30" x14ac:dyDescent="0.2">
      <c r="T177" t="s">
        <v>154</v>
      </c>
      <c r="U177" s="26" t="s">
        <v>98</v>
      </c>
      <c r="V177" s="3">
        <v>20.895522388059703</v>
      </c>
      <c r="W177" s="3">
        <v>4.9253731343283587</v>
      </c>
      <c r="X177" s="3">
        <v>2.6865671641791047</v>
      </c>
      <c r="Y177" s="3">
        <v>0</v>
      </c>
      <c r="Z177" s="3">
        <v>0</v>
      </c>
      <c r="AA177" s="3">
        <f t="shared" si="60"/>
        <v>2.6865671641791047</v>
      </c>
      <c r="AB177" s="3">
        <v>201.49253731343285</v>
      </c>
      <c r="AC177" s="3">
        <v>201.49253731343285</v>
      </c>
      <c r="AD177" s="3" t="s">
        <v>130</v>
      </c>
    </row>
    <row r="178" spans="20:30" x14ac:dyDescent="0.2">
      <c r="T178" t="s">
        <v>154</v>
      </c>
      <c r="U178" s="26" t="s">
        <v>111</v>
      </c>
      <c r="V178" s="25">
        <v>9.0322580645161281</v>
      </c>
      <c r="W178" s="25">
        <v>11.612903225806452</v>
      </c>
      <c r="X178" s="25">
        <v>5.3548387096774199</v>
      </c>
      <c r="Y178" s="25">
        <v>0.32258064516129031</v>
      </c>
      <c r="Z178" s="25">
        <v>0.70967741935483875</v>
      </c>
      <c r="AA178" s="3">
        <f t="shared" si="60"/>
        <v>4.645161290322581</v>
      </c>
      <c r="AB178" s="25">
        <v>146.45161290322579</v>
      </c>
      <c r="AC178" s="25">
        <v>146.45161290322579</v>
      </c>
      <c r="AD178" s="3" t="s">
        <v>130</v>
      </c>
    </row>
    <row r="179" spans="20:30" x14ac:dyDescent="0.2">
      <c r="T179" t="s">
        <v>154</v>
      </c>
      <c r="U179" s="26" t="s">
        <v>110</v>
      </c>
      <c r="V179" s="25">
        <v>7.2072072072072073</v>
      </c>
      <c r="W179" s="25">
        <v>6.756756756756757</v>
      </c>
      <c r="X179" s="25">
        <v>2.5675675675675675</v>
      </c>
      <c r="Y179" s="25">
        <v>1.0810810810810811</v>
      </c>
      <c r="Z179" s="25">
        <v>0.85585585585585577</v>
      </c>
      <c r="AA179" s="3">
        <f t="shared" si="60"/>
        <v>1.7117117117117118</v>
      </c>
      <c r="AB179" s="25">
        <v>102.25225225225225</v>
      </c>
      <c r="AC179" s="25">
        <v>102.25225225225225</v>
      </c>
      <c r="AD179" s="3" t="s">
        <v>130</v>
      </c>
    </row>
    <row r="180" spans="20:30" x14ac:dyDescent="0.2">
      <c r="T180" t="s">
        <v>154</v>
      </c>
      <c r="U180" s="26" t="s">
        <v>37</v>
      </c>
      <c r="V180" s="25">
        <v>50</v>
      </c>
      <c r="W180" s="25">
        <v>19</v>
      </c>
      <c r="X180" s="25">
        <v>15</v>
      </c>
      <c r="Y180" s="25">
        <v>2.7</v>
      </c>
      <c r="Z180" s="25">
        <v>9</v>
      </c>
      <c r="AA180" s="3">
        <f t="shared" si="60"/>
        <v>6</v>
      </c>
      <c r="AB180" s="25">
        <v>546</v>
      </c>
      <c r="AC180" s="25">
        <v>546</v>
      </c>
      <c r="AD180" s="3" t="s">
        <v>25</v>
      </c>
    </row>
    <row r="181" spans="20:30" x14ac:dyDescent="0.2">
      <c r="T181" t="s">
        <v>154</v>
      </c>
      <c r="U181" s="26" t="s">
        <v>38</v>
      </c>
      <c r="V181" s="25">
        <v>42.1</v>
      </c>
      <c r="W181" s="25">
        <v>33</v>
      </c>
      <c r="X181" s="25">
        <v>13.4</v>
      </c>
      <c r="Y181" s="25">
        <v>0</v>
      </c>
      <c r="Z181" s="25">
        <v>3.9</v>
      </c>
      <c r="AA181" s="3">
        <f t="shared" si="60"/>
        <v>9.5</v>
      </c>
      <c r="AB181" s="25">
        <v>522</v>
      </c>
      <c r="AC181" s="25">
        <v>522</v>
      </c>
      <c r="AD181" s="3" t="s">
        <v>25</v>
      </c>
    </row>
    <row r="182" spans="20:30" x14ac:dyDescent="0.2">
      <c r="T182" t="s">
        <v>154</v>
      </c>
      <c r="U182" s="26" t="s">
        <v>36</v>
      </c>
      <c r="V182" s="25">
        <v>48</v>
      </c>
      <c r="W182" s="25">
        <v>17</v>
      </c>
      <c r="X182" s="25">
        <v>26</v>
      </c>
      <c r="Y182" s="25">
        <v>0</v>
      </c>
      <c r="Z182" s="25">
        <v>14</v>
      </c>
      <c r="AA182" s="3">
        <f t="shared" si="60"/>
        <v>12</v>
      </c>
      <c r="AB182" s="25">
        <v>565</v>
      </c>
      <c r="AC182" s="25">
        <v>565</v>
      </c>
      <c r="AD182" s="3" t="s">
        <v>25</v>
      </c>
    </row>
    <row r="183" spans="20:30" x14ac:dyDescent="0.2">
      <c r="T183" t="s">
        <v>154</v>
      </c>
      <c r="U183" s="26" t="s">
        <v>148</v>
      </c>
      <c r="V183" s="3">
        <v>3.2544378698224854</v>
      </c>
      <c r="W183" s="3">
        <v>4.4378698224852071</v>
      </c>
      <c r="X183" s="3">
        <v>3.8461538461538463</v>
      </c>
      <c r="Y183" s="3">
        <v>2.1301775147928996</v>
      </c>
      <c r="Z183" s="3">
        <v>1.0355029585798816</v>
      </c>
      <c r="AA183" s="3">
        <f t="shared" si="60"/>
        <v>2.8106508875739644</v>
      </c>
      <c r="AB183" s="3">
        <v>62.130177514792905</v>
      </c>
      <c r="AC183" s="3">
        <v>62.130177514792905</v>
      </c>
      <c r="AD183" s="3" t="s">
        <v>130</v>
      </c>
    </row>
    <row r="184" spans="20:30" x14ac:dyDescent="0.2">
      <c r="T184" t="s">
        <v>154</v>
      </c>
      <c r="U184" s="26" t="s">
        <v>169</v>
      </c>
      <c r="V184" s="3">
        <v>1.4186851211072662</v>
      </c>
      <c r="W184" s="3">
        <v>1.9031141868512109</v>
      </c>
      <c r="X184" s="3">
        <v>11.76470588235294</v>
      </c>
      <c r="Y184" s="3">
        <v>7.6124567474048437</v>
      </c>
      <c r="Z184" s="3">
        <v>3.2179930795847751</v>
      </c>
      <c r="AA184" s="3">
        <f t="shared" si="60"/>
        <v>8.546712802768166</v>
      </c>
      <c r="AB184" s="3">
        <v>62.975778546712796</v>
      </c>
      <c r="AC184" s="3">
        <v>62.975778546712796</v>
      </c>
      <c r="AD184" s="3" t="s">
        <v>130</v>
      </c>
    </row>
    <row r="185" spans="20:30" x14ac:dyDescent="0.2">
      <c r="T185" t="s">
        <v>154</v>
      </c>
      <c r="U185" s="26" t="s">
        <v>146</v>
      </c>
      <c r="V185" s="3">
        <v>4.2011834319526624</v>
      </c>
      <c r="W185" s="3">
        <v>0.53254437869822491</v>
      </c>
      <c r="X185" s="3">
        <v>8.8757396449704142</v>
      </c>
      <c r="Y185" s="3">
        <v>4.9112426035502965</v>
      </c>
      <c r="Z185" s="3">
        <v>1.8934911242603552</v>
      </c>
      <c r="AA185" s="3">
        <f t="shared" si="60"/>
        <v>6.9822485207100593</v>
      </c>
      <c r="AB185" s="3">
        <v>71.597633136094672</v>
      </c>
      <c r="AC185" s="3">
        <v>71.597633136094672</v>
      </c>
      <c r="AD185" s="3" t="s">
        <v>130</v>
      </c>
    </row>
    <row r="186" spans="20:30" x14ac:dyDescent="0.2">
      <c r="T186" t="s">
        <v>154</v>
      </c>
      <c r="U186" s="26" t="s">
        <v>80</v>
      </c>
      <c r="V186" s="3">
        <v>7.6923076923076925</v>
      </c>
      <c r="W186" s="3">
        <v>3.2441471571906351</v>
      </c>
      <c r="X186" s="3">
        <v>8.3612040133779271</v>
      </c>
      <c r="Y186" s="3">
        <v>2.6421404682274248</v>
      </c>
      <c r="Z186" s="3">
        <v>4.0133779264214047</v>
      </c>
      <c r="AA186" s="3">
        <f t="shared" si="60"/>
        <v>4.3478260869565224</v>
      </c>
      <c r="AB186" s="3">
        <v>106.35451505016722</v>
      </c>
      <c r="AC186" s="3">
        <v>106.35451505016722</v>
      </c>
      <c r="AD186" s="3" t="s">
        <v>130</v>
      </c>
    </row>
    <row r="187" spans="20:30" x14ac:dyDescent="0.2">
      <c r="T187" t="s">
        <v>154</v>
      </c>
      <c r="U187" s="26" t="s">
        <v>82</v>
      </c>
      <c r="V187" s="3">
        <v>4.6913580246913575</v>
      </c>
      <c r="W187" s="3">
        <v>1.2962962962962963</v>
      </c>
      <c r="X187" s="3">
        <v>7.4074074074074066</v>
      </c>
      <c r="Y187" s="3">
        <v>2.5925925925925926</v>
      </c>
      <c r="Z187" s="3">
        <v>2.9629629629629628</v>
      </c>
      <c r="AA187" s="3">
        <f t="shared" si="60"/>
        <v>4.4444444444444438</v>
      </c>
      <c r="AB187" s="3">
        <v>70.370370370370367</v>
      </c>
      <c r="AC187" s="3">
        <v>70.370370370370367</v>
      </c>
      <c r="AD187" s="3" t="s">
        <v>130</v>
      </c>
    </row>
    <row r="188" spans="20:30" x14ac:dyDescent="0.2">
      <c r="T188" t="s">
        <v>154</v>
      </c>
      <c r="U188" s="26" t="s">
        <v>81</v>
      </c>
      <c r="V188" s="3">
        <v>0.29850746268656719</v>
      </c>
      <c r="W188" s="3">
        <v>0.85820895522388063</v>
      </c>
      <c r="X188" s="3">
        <v>7.0895522388059709</v>
      </c>
      <c r="Y188" s="3">
        <v>4.477611940298508</v>
      </c>
      <c r="Z188" s="3">
        <v>1.6417910447761197</v>
      </c>
      <c r="AA188" s="3">
        <f t="shared" si="60"/>
        <v>5.4477611940298516</v>
      </c>
      <c r="AB188" s="3">
        <v>31.343283582089555</v>
      </c>
      <c r="AC188" s="3">
        <v>31.343283582089555</v>
      </c>
      <c r="AD188" s="3" t="s">
        <v>130</v>
      </c>
    </row>
    <row r="189" spans="20:30" x14ac:dyDescent="0.2">
      <c r="T189" t="s">
        <v>154</v>
      </c>
      <c r="U189" s="26" t="s">
        <v>109</v>
      </c>
      <c r="V189" s="25">
        <v>8.4745762711864394</v>
      </c>
      <c r="W189" s="25">
        <v>6.1864406779661012</v>
      </c>
      <c r="X189" s="25">
        <v>2.3728813559322033</v>
      </c>
      <c r="Y189" s="25">
        <v>0.67796610169491522</v>
      </c>
      <c r="Z189" s="25">
        <v>0.67796610169491522</v>
      </c>
      <c r="AA189" s="3">
        <f t="shared" si="60"/>
        <v>1.6949152542372881</v>
      </c>
      <c r="AB189" s="25">
        <v>113.5593220338983</v>
      </c>
      <c r="AC189" s="25">
        <v>113.5593220338983</v>
      </c>
      <c r="AD189" s="3" t="s">
        <v>130</v>
      </c>
    </row>
    <row r="190" spans="20:30" x14ac:dyDescent="0.2">
      <c r="T190" t="s">
        <v>154</v>
      </c>
      <c r="U190" s="26" t="s">
        <v>88</v>
      </c>
      <c r="V190" s="25">
        <v>7.2477064220183491</v>
      </c>
      <c r="W190" s="25">
        <v>4.4954128440366974</v>
      </c>
      <c r="X190" s="25">
        <v>8.1651376146788994</v>
      </c>
      <c r="Y190" s="25">
        <v>1.6513761467889909</v>
      </c>
      <c r="Z190" s="25">
        <v>1.4678899082568808</v>
      </c>
      <c r="AA190" s="3">
        <f t="shared" si="60"/>
        <v>6.6972477064220186</v>
      </c>
      <c r="AB190" s="25">
        <v>113.76146788990826</v>
      </c>
      <c r="AC190" s="25">
        <v>113.76146788990826</v>
      </c>
      <c r="AD190" s="3" t="s">
        <v>130</v>
      </c>
    </row>
    <row r="191" spans="20:30" x14ac:dyDescent="0.2">
      <c r="T191" t="s">
        <v>154</v>
      </c>
      <c r="U191" s="26" t="s">
        <v>108</v>
      </c>
      <c r="V191" s="25">
        <v>6.901408450704225</v>
      </c>
      <c r="W191" s="25">
        <v>5.9859154929577461</v>
      </c>
      <c r="X191" s="25">
        <v>2.0422535211267605</v>
      </c>
      <c r="Y191" s="25">
        <v>0.70422535211267601</v>
      </c>
      <c r="Z191" s="25">
        <v>0.63380281690140838</v>
      </c>
      <c r="AA191" s="3">
        <f t="shared" si="60"/>
        <v>1.408450704225352</v>
      </c>
      <c r="AB191" s="25">
        <v>93.661971830985905</v>
      </c>
      <c r="AC191" s="25">
        <v>93.661971830985905</v>
      </c>
      <c r="AD191" s="3" t="s">
        <v>130</v>
      </c>
    </row>
    <row r="192" spans="20:30" x14ac:dyDescent="0.2">
      <c r="T192" t="s">
        <v>154</v>
      </c>
      <c r="U192" s="26" t="s">
        <v>95</v>
      </c>
      <c r="V192" s="25">
        <v>10</v>
      </c>
      <c r="W192" s="25">
        <v>2.3076923076923079</v>
      </c>
      <c r="X192" s="25">
        <v>7.6923076923076925</v>
      </c>
      <c r="Y192" s="25">
        <v>3.8461538461538463</v>
      </c>
      <c r="Z192" s="25">
        <v>2.2307692307692308</v>
      </c>
      <c r="AA192" s="3">
        <f t="shared" si="60"/>
        <v>5.4615384615384617</v>
      </c>
      <c r="AB192" s="25">
        <v>126.92307692307693</v>
      </c>
      <c r="AC192" s="25">
        <v>126.92307692307693</v>
      </c>
      <c r="AD192" s="3" t="s">
        <v>130</v>
      </c>
    </row>
    <row r="193" spans="20:30" x14ac:dyDescent="0.2">
      <c r="T193" t="s">
        <v>154</v>
      </c>
      <c r="U193" s="26" t="s">
        <v>39</v>
      </c>
      <c r="V193" s="25">
        <v>53</v>
      </c>
      <c r="W193" s="25">
        <v>17</v>
      </c>
      <c r="X193" s="25">
        <v>22</v>
      </c>
      <c r="Y193" s="25">
        <v>0</v>
      </c>
      <c r="Z193" s="25">
        <v>4.7</v>
      </c>
      <c r="AA193" s="3">
        <f t="shared" si="60"/>
        <v>17.3</v>
      </c>
      <c r="AB193" s="25">
        <v>592</v>
      </c>
      <c r="AC193" s="25">
        <v>592</v>
      </c>
      <c r="AD193" s="3" t="s">
        <v>25</v>
      </c>
    </row>
    <row r="194" spans="20:30" x14ac:dyDescent="0.2">
      <c r="T194" t="s">
        <v>154</v>
      </c>
      <c r="U194" s="26" t="s">
        <v>18</v>
      </c>
      <c r="V194" s="25">
        <v>0.2</v>
      </c>
      <c r="W194" s="25">
        <v>0.7</v>
      </c>
      <c r="X194" s="25">
        <v>18</v>
      </c>
      <c r="Y194" s="25">
        <v>15</v>
      </c>
      <c r="Z194" s="25">
        <v>0.9</v>
      </c>
      <c r="AA194" s="3">
        <f t="shared" si="60"/>
        <v>17.100000000000001</v>
      </c>
      <c r="AB194" s="25">
        <v>69</v>
      </c>
      <c r="AC194" s="25">
        <v>69</v>
      </c>
      <c r="AD194" s="3" t="s">
        <v>25</v>
      </c>
    </row>
    <row r="195" spans="20:30" x14ac:dyDescent="0.2">
      <c r="T195" t="s">
        <v>154</v>
      </c>
      <c r="U195" s="26" t="s">
        <v>83</v>
      </c>
      <c r="V195" s="25">
        <v>21.78217821782178</v>
      </c>
      <c r="W195" s="25">
        <v>2.277227722772277</v>
      </c>
      <c r="X195" s="25">
        <v>4.1584158415841586</v>
      </c>
      <c r="Y195" s="25">
        <v>0</v>
      </c>
      <c r="Z195" s="25">
        <v>1.386138613861386</v>
      </c>
      <c r="AA195" s="3">
        <f t="shared" si="60"/>
        <v>2.7722772277227725</v>
      </c>
      <c r="AB195" s="3">
        <v>207.92079207920793</v>
      </c>
      <c r="AC195" s="3">
        <v>207.92079207920793</v>
      </c>
      <c r="AD195" s="3" t="s">
        <v>130</v>
      </c>
    </row>
    <row r="196" spans="20:30" x14ac:dyDescent="0.2">
      <c r="T196" t="s">
        <v>153</v>
      </c>
      <c r="U196" s="26" t="s">
        <v>29</v>
      </c>
      <c r="V196" s="3">
        <v>10.7</v>
      </c>
      <c r="W196" s="3">
        <v>0.8</v>
      </c>
      <c r="X196" s="3">
        <v>6.3</v>
      </c>
      <c r="Y196" s="3"/>
      <c r="Z196" s="3">
        <v>3.2</v>
      </c>
      <c r="AA196" s="3">
        <f t="shared" si="60"/>
        <v>3.0999999999999996</v>
      </c>
      <c r="AB196" s="3">
        <v>111.9</v>
      </c>
      <c r="AC196" s="3">
        <v>111.9</v>
      </c>
      <c r="AD196" s="3" t="s">
        <v>25</v>
      </c>
    </row>
    <row r="197" spans="20:30" x14ac:dyDescent="0.2">
      <c r="T197" t="s">
        <v>153</v>
      </c>
      <c r="U197" s="26" t="s">
        <v>35</v>
      </c>
      <c r="V197" s="25">
        <v>53</v>
      </c>
      <c r="W197" s="25">
        <v>21</v>
      </c>
      <c r="X197" s="25">
        <v>21</v>
      </c>
      <c r="Y197" s="25">
        <v>4.9000000000000004</v>
      </c>
      <c r="Z197" s="25">
        <v>11</v>
      </c>
      <c r="AA197" s="3">
        <f t="shared" si="60"/>
        <v>10</v>
      </c>
      <c r="AB197" s="25">
        <v>598</v>
      </c>
      <c r="AC197" s="25">
        <v>598</v>
      </c>
      <c r="AD197" s="3" t="s">
        <v>25</v>
      </c>
    </row>
    <row r="198" spans="20:30" x14ac:dyDescent="0.2">
      <c r="T198" t="s">
        <v>153</v>
      </c>
      <c r="U198" s="26" t="s">
        <v>21</v>
      </c>
      <c r="V198" s="25">
        <v>0.3</v>
      </c>
      <c r="W198" s="25">
        <v>0.7</v>
      </c>
      <c r="X198" s="25">
        <v>14</v>
      </c>
      <c r="Y198" s="25">
        <v>10</v>
      </c>
      <c r="Z198" s="25">
        <v>2.4</v>
      </c>
      <c r="AA198" s="3">
        <f t="shared" si="60"/>
        <v>11.6</v>
      </c>
      <c r="AB198" s="25">
        <v>57</v>
      </c>
      <c r="AC198" s="25">
        <v>57</v>
      </c>
      <c r="AD198" s="3" t="s">
        <v>25</v>
      </c>
    </row>
    <row r="199" spans="20:30" x14ac:dyDescent="0.2">
      <c r="T199" t="s">
        <v>153</v>
      </c>
      <c r="U199" s="26" t="s">
        <v>47</v>
      </c>
      <c r="V199" s="25">
        <v>62</v>
      </c>
      <c r="W199" s="25">
        <v>15</v>
      </c>
      <c r="X199" s="25">
        <v>17</v>
      </c>
      <c r="Y199" s="25">
        <v>4.9000000000000004</v>
      </c>
      <c r="Z199" s="25">
        <v>9.4</v>
      </c>
      <c r="AA199" s="3">
        <f t="shared" si="60"/>
        <v>7.6</v>
      </c>
      <c r="AB199" s="25">
        <v>646</v>
      </c>
      <c r="AC199" s="25">
        <v>646</v>
      </c>
      <c r="AD199" s="3" t="s">
        <v>25</v>
      </c>
    </row>
    <row r="200" spans="20:30" x14ac:dyDescent="0.2">
      <c r="T200" t="s">
        <v>153</v>
      </c>
      <c r="U200" s="26" t="s">
        <v>93</v>
      </c>
      <c r="V200" s="25">
        <v>18.333333333333332</v>
      </c>
      <c r="W200" s="25">
        <v>8.0952380952380949</v>
      </c>
      <c r="X200" s="25">
        <v>18.571428571428569</v>
      </c>
      <c r="Y200" s="25">
        <v>7.6190476190476195</v>
      </c>
      <c r="Z200" s="25">
        <v>4.0476190476190474</v>
      </c>
      <c r="AA200" s="3">
        <f t="shared" si="60"/>
        <v>14.523809523809522</v>
      </c>
      <c r="AB200" s="25">
        <v>261.90476190476193</v>
      </c>
      <c r="AC200" s="25">
        <v>261.90476190476193</v>
      </c>
      <c r="AD200" s="3" t="s">
        <v>130</v>
      </c>
    </row>
    <row r="201" spans="20:30" x14ac:dyDescent="0.2">
      <c r="T201" t="s">
        <v>153</v>
      </c>
      <c r="U201" s="26" t="s">
        <v>92</v>
      </c>
      <c r="V201" s="25">
        <v>7.6305220883534135</v>
      </c>
      <c r="W201" s="25">
        <v>2.4899598393574296</v>
      </c>
      <c r="X201" s="25">
        <v>9.6385542168674689</v>
      </c>
      <c r="Y201" s="25">
        <v>3.3734939759036147</v>
      </c>
      <c r="Z201" s="25">
        <v>3.1325301204819276</v>
      </c>
      <c r="AA201" s="3">
        <f t="shared" si="60"/>
        <v>6.5060240963855414</v>
      </c>
      <c r="AB201" s="25">
        <v>110.44176706827309</v>
      </c>
      <c r="AC201" s="25">
        <v>110.44176706827309</v>
      </c>
      <c r="AD201" s="3" t="s">
        <v>130</v>
      </c>
    </row>
    <row r="202" spans="20:30" x14ac:dyDescent="0.2">
      <c r="T202" t="s">
        <v>153</v>
      </c>
      <c r="U202" s="26" t="s">
        <v>170</v>
      </c>
      <c r="V202" s="25">
        <v>9.9290780141843982</v>
      </c>
      <c r="W202" s="25">
        <v>3.4751773049645394</v>
      </c>
      <c r="X202" s="25">
        <v>10.638297872340425</v>
      </c>
      <c r="Y202" s="25">
        <v>4.6099290780141846</v>
      </c>
      <c r="Z202" s="25">
        <v>3.9007092198581561</v>
      </c>
      <c r="AA202" s="3">
        <f t="shared" si="60"/>
        <v>6.7375886524822697</v>
      </c>
      <c r="AB202" s="25">
        <v>140.42553191489361</v>
      </c>
      <c r="AC202" s="25">
        <v>140.42553191489361</v>
      </c>
      <c r="AD202" s="3" t="s">
        <v>130</v>
      </c>
    </row>
    <row r="203" spans="20:30" x14ac:dyDescent="0.2">
      <c r="T203" t="s">
        <v>153</v>
      </c>
      <c r="U203" s="26" t="s">
        <v>91</v>
      </c>
      <c r="V203" s="25">
        <v>23.076923076923077</v>
      </c>
      <c r="W203" s="25">
        <v>3.8461538461538463</v>
      </c>
      <c r="X203" s="25">
        <v>32.692307692307693</v>
      </c>
      <c r="Y203" s="25">
        <v>21.153846153846153</v>
      </c>
      <c r="Z203" s="25">
        <v>6.3461538461538458</v>
      </c>
      <c r="AA203" s="3">
        <f t="shared" si="60"/>
        <v>26.346153846153847</v>
      </c>
      <c r="AB203" s="25">
        <v>350</v>
      </c>
      <c r="AC203" s="25">
        <v>350</v>
      </c>
      <c r="AD203" s="3" t="s">
        <v>130</v>
      </c>
    </row>
    <row r="204" spans="20:30" x14ac:dyDescent="0.2">
      <c r="T204" t="s">
        <v>153</v>
      </c>
      <c r="U204" s="26" t="s">
        <v>174</v>
      </c>
      <c r="V204" s="25">
        <v>4.6078431372549016</v>
      </c>
      <c r="W204" s="25">
        <v>2.0588235294117645</v>
      </c>
      <c r="X204" s="25">
        <v>6.4705882352941169</v>
      </c>
      <c r="Y204" s="25">
        <v>1.3725490196078429</v>
      </c>
      <c r="Z204" s="25">
        <v>4.0196078431372539</v>
      </c>
      <c r="AA204" s="3">
        <f t="shared" si="60"/>
        <v>2.4509803921568629</v>
      </c>
      <c r="AB204" s="25">
        <v>71.568627450980387</v>
      </c>
      <c r="AC204" s="25">
        <v>71.568627450980387</v>
      </c>
      <c r="AD204" s="3" t="s">
        <v>130</v>
      </c>
    </row>
    <row r="205" spans="20:30" x14ac:dyDescent="0.2">
      <c r="T205" t="s">
        <v>153</v>
      </c>
      <c r="U205" s="26" t="s">
        <v>173</v>
      </c>
      <c r="V205" s="25">
        <v>3.3774834437086092</v>
      </c>
      <c r="W205" s="25">
        <v>1.7880794701986757</v>
      </c>
      <c r="X205" s="25">
        <v>9.2715231788079482</v>
      </c>
      <c r="Y205" s="25">
        <v>3.8410596026490067</v>
      </c>
      <c r="Z205" s="25">
        <v>3.9072847682119209</v>
      </c>
      <c r="AA205" s="3">
        <f t="shared" si="60"/>
        <v>5.3642384105960268</v>
      </c>
      <c r="AB205" s="25">
        <v>68.874172185430467</v>
      </c>
      <c r="AC205" s="25">
        <v>68.874172185430467</v>
      </c>
      <c r="AD205" s="3" t="s">
        <v>130</v>
      </c>
    </row>
    <row r="206" spans="20:30" x14ac:dyDescent="0.2">
      <c r="T206" t="s">
        <v>153</v>
      </c>
      <c r="U206" s="26" t="s">
        <v>172</v>
      </c>
      <c r="V206" s="25">
        <v>3.1372549019607843</v>
      </c>
      <c r="W206" s="25">
        <v>1.3725490196078429</v>
      </c>
      <c r="X206" s="25">
        <v>7.8431372549019605</v>
      </c>
      <c r="Y206" s="25">
        <v>3.6274509803921569</v>
      </c>
      <c r="Z206" s="25">
        <v>2.9411764705882351</v>
      </c>
      <c r="AA206" s="3">
        <f t="shared" si="60"/>
        <v>4.9019607843137258</v>
      </c>
      <c r="AB206" s="25">
        <v>59.803921568627452</v>
      </c>
      <c r="AC206" s="25">
        <v>59.803921568627452</v>
      </c>
      <c r="AD206" s="3" t="s">
        <v>130</v>
      </c>
    </row>
    <row r="207" spans="20:30" x14ac:dyDescent="0.2">
      <c r="T207" t="s">
        <v>153</v>
      </c>
      <c r="U207" s="26" t="s">
        <v>171</v>
      </c>
      <c r="V207" s="25">
        <v>3.3018867924528301</v>
      </c>
      <c r="W207" s="25">
        <v>1.9811320754716981</v>
      </c>
      <c r="X207" s="25">
        <v>9.433962264150944</v>
      </c>
      <c r="Y207" s="25">
        <v>3.3962264150943398</v>
      </c>
      <c r="Z207" s="25">
        <v>5.0943396226415096</v>
      </c>
      <c r="AA207" s="3">
        <f t="shared" si="60"/>
        <v>4.3396226415094343</v>
      </c>
      <c r="AB207" s="25">
        <v>69.811320754716988</v>
      </c>
      <c r="AC207" s="25">
        <v>69.811320754716988</v>
      </c>
      <c r="AD207" s="3" t="s">
        <v>130</v>
      </c>
    </row>
    <row r="208" spans="20:30" x14ac:dyDescent="0.2">
      <c r="T208" t="s">
        <v>153</v>
      </c>
      <c r="U208" s="26" t="s">
        <v>166</v>
      </c>
      <c r="V208" s="25">
        <v>4.716981132075472</v>
      </c>
      <c r="W208" s="25">
        <v>2.641509433962264</v>
      </c>
      <c r="X208" s="25">
        <v>8.2075471698113205</v>
      </c>
      <c r="Y208" s="25">
        <v>1.320754716981132</v>
      </c>
      <c r="Z208" s="25">
        <v>4.5283018867924527</v>
      </c>
      <c r="AA208" s="3">
        <f t="shared" ref="AA208:AA239" si="61">X208-Z208</f>
        <v>3.6792452830188678</v>
      </c>
      <c r="AB208" s="25">
        <v>82.075471698113205</v>
      </c>
      <c r="AC208" s="25">
        <v>82.075471698113205</v>
      </c>
      <c r="AD208" s="3" t="s">
        <v>130</v>
      </c>
    </row>
    <row r="209" spans="20:30" x14ac:dyDescent="0.2">
      <c r="T209" t="s">
        <v>153</v>
      </c>
      <c r="U209" s="26" t="s">
        <v>77</v>
      </c>
      <c r="V209" s="25">
        <v>46</v>
      </c>
      <c r="W209" s="25">
        <v>15</v>
      </c>
      <c r="X209" s="25">
        <v>33</v>
      </c>
      <c r="Y209" s="25">
        <v>5</v>
      </c>
      <c r="Z209" s="25">
        <v>3</v>
      </c>
      <c r="AA209" s="3">
        <f t="shared" si="61"/>
        <v>30</v>
      </c>
      <c r="AB209" s="25">
        <v>574</v>
      </c>
      <c r="AC209" s="25">
        <v>574</v>
      </c>
      <c r="AD209" s="3" t="s">
        <v>25</v>
      </c>
    </row>
    <row r="210" spans="20:30" x14ac:dyDescent="0.2">
      <c r="T210" t="s">
        <v>153</v>
      </c>
      <c r="U210" s="26" t="s">
        <v>189</v>
      </c>
      <c r="V210" s="3">
        <v>38.63636363636364</v>
      </c>
      <c r="W210" s="3">
        <v>11.590909090909092</v>
      </c>
      <c r="X210" s="3">
        <v>36.363636363636367</v>
      </c>
      <c r="Y210" s="3">
        <v>20.22727272727273</v>
      </c>
      <c r="Z210" s="3">
        <v>5.0000000000000009</v>
      </c>
      <c r="AA210" s="3">
        <f t="shared" si="61"/>
        <v>31.363636363636367</v>
      </c>
      <c r="AB210" s="3">
        <v>518.18181818181824</v>
      </c>
      <c r="AC210" s="3">
        <v>518.18181818181824</v>
      </c>
      <c r="AD210" s="3" t="s">
        <v>130</v>
      </c>
    </row>
    <row r="211" spans="20:30" x14ac:dyDescent="0.2">
      <c r="T211" t="s">
        <v>153</v>
      </c>
      <c r="U211" s="26" t="s">
        <v>107</v>
      </c>
      <c r="V211" s="3">
        <v>37.368421052631582</v>
      </c>
      <c r="W211" s="3">
        <v>15.789473684210527</v>
      </c>
      <c r="X211" s="3">
        <v>17.894736842105264</v>
      </c>
      <c r="Y211" s="3">
        <v>2.1052631578947372</v>
      </c>
      <c r="Z211" s="3">
        <v>10</v>
      </c>
      <c r="AA211" s="3">
        <f t="shared" si="61"/>
        <v>7.8947368421052637</v>
      </c>
      <c r="AB211" s="3">
        <v>442.1052631578948</v>
      </c>
      <c r="AC211" s="3">
        <v>442.1052631578948</v>
      </c>
      <c r="AD211" s="3" t="s">
        <v>130</v>
      </c>
    </row>
    <row r="212" spans="20:30" x14ac:dyDescent="0.2">
      <c r="T212" t="s">
        <v>153</v>
      </c>
      <c r="U212" s="26" t="s">
        <v>186</v>
      </c>
      <c r="V212" s="3">
        <v>11.564625850340136</v>
      </c>
      <c r="W212" s="3">
        <v>3.0612244897959182</v>
      </c>
      <c r="X212" s="3">
        <v>14.965986394557822</v>
      </c>
      <c r="Y212" s="3">
        <v>9.5238095238095237</v>
      </c>
      <c r="Z212" s="3">
        <v>2.9251700680272106</v>
      </c>
      <c r="AA212" s="3">
        <f t="shared" si="61"/>
        <v>12.040816326530612</v>
      </c>
      <c r="AB212" s="3">
        <v>165.30612244897958</v>
      </c>
      <c r="AC212" s="3">
        <v>165.30612244897958</v>
      </c>
      <c r="AD212" s="3" t="s">
        <v>130</v>
      </c>
    </row>
    <row r="213" spans="20:30" x14ac:dyDescent="0.2">
      <c r="T213" t="s">
        <v>153</v>
      </c>
      <c r="U213" s="26" t="s">
        <v>188</v>
      </c>
      <c r="V213" s="3">
        <v>25</v>
      </c>
      <c r="W213" s="3">
        <v>15.714285714285717</v>
      </c>
      <c r="X213" s="3">
        <v>42.857142857142861</v>
      </c>
      <c r="Y213" s="3">
        <v>25.714285714285715</v>
      </c>
      <c r="Z213" s="3">
        <v>8.5714285714285712</v>
      </c>
      <c r="AA213" s="3">
        <f t="shared" si="61"/>
        <v>34.285714285714292</v>
      </c>
      <c r="AB213" s="3">
        <v>428.57142857142861</v>
      </c>
      <c r="AC213" s="3">
        <v>428.57142857142861</v>
      </c>
      <c r="AD213" s="3" t="s">
        <v>130</v>
      </c>
    </row>
    <row r="214" spans="20:30" x14ac:dyDescent="0.2">
      <c r="T214" t="s">
        <v>153</v>
      </c>
      <c r="U214" s="26" t="s">
        <v>42</v>
      </c>
      <c r="V214" s="25">
        <v>0.7</v>
      </c>
      <c r="W214" s="25">
        <v>1.2</v>
      </c>
      <c r="X214" s="25">
        <v>12</v>
      </c>
      <c r="Y214" s="25">
        <v>4.4000000000000004</v>
      </c>
      <c r="Z214" s="25">
        <v>6.5</v>
      </c>
      <c r="AA214" s="3">
        <f t="shared" si="61"/>
        <v>5.5</v>
      </c>
      <c r="AB214" s="25">
        <v>52</v>
      </c>
      <c r="AC214" s="25">
        <v>52</v>
      </c>
      <c r="AD214" s="3" t="s">
        <v>25</v>
      </c>
    </row>
    <row r="215" spans="20:30" x14ac:dyDescent="0.2">
      <c r="T215" t="s">
        <v>153</v>
      </c>
      <c r="U215" s="26" t="s">
        <v>22</v>
      </c>
      <c r="V215" s="25">
        <v>0.3</v>
      </c>
      <c r="W215" s="25">
        <v>0.7</v>
      </c>
      <c r="X215" s="25">
        <v>7.7</v>
      </c>
      <c r="Y215" s="25">
        <v>4.9000000000000004</v>
      </c>
      <c r="Z215" s="25">
        <v>2</v>
      </c>
      <c r="AA215" s="3">
        <f t="shared" si="61"/>
        <v>5.7</v>
      </c>
      <c r="AB215" s="25">
        <v>32</v>
      </c>
      <c r="AC215" s="25">
        <v>32</v>
      </c>
      <c r="AD215" s="3" t="s">
        <v>25</v>
      </c>
    </row>
    <row r="216" spans="20:30" x14ac:dyDescent="0.2">
      <c r="T216" t="s">
        <v>153</v>
      </c>
      <c r="U216" s="26" t="s">
        <v>90</v>
      </c>
      <c r="V216" s="3">
        <v>45.714285714285715</v>
      </c>
      <c r="W216" s="3">
        <v>10</v>
      </c>
      <c r="X216" s="3">
        <v>34.285714285714285</v>
      </c>
      <c r="Y216" s="3">
        <v>17.714285714285715</v>
      </c>
      <c r="Z216" s="3">
        <v>8.2857142857142865</v>
      </c>
      <c r="AA216" s="3">
        <f t="shared" si="61"/>
        <v>26</v>
      </c>
      <c r="AB216" s="3">
        <v>565.71428571428578</v>
      </c>
      <c r="AC216" s="3">
        <v>565.71428571428578</v>
      </c>
      <c r="AD216" s="3" t="s">
        <v>130</v>
      </c>
    </row>
    <row r="217" spans="20:30" x14ac:dyDescent="0.2">
      <c r="T217" t="s">
        <v>153</v>
      </c>
      <c r="U217" s="26" t="s">
        <v>187</v>
      </c>
      <c r="V217" s="3">
        <v>42</v>
      </c>
      <c r="W217" s="3">
        <v>13.6</v>
      </c>
      <c r="X217" s="3">
        <v>34</v>
      </c>
      <c r="Y217" s="3">
        <v>17</v>
      </c>
      <c r="Z217" s="3">
        <v>10.4</v>
      </c>
      <c r="AA217" s="3">
        <f t="shared" si="61"/>
        <v>23.6</v>
      </c>
      <c r="AB217" s="3">
        <v>548</v>
      </c>
      <c r="AC217" s="3">
        <v>548</v>
      </c>
      <c r="AD217" s="3" t="s">
        <v>130</v>
      </c>
    </row>
    <row r="218" spans="20:30" x14ac:dyDescent="0.2">
      <c r="T218" t="s">
        <v>153</v>
      </c>
      <c r="U218" s="26" t="s">
        <v>101</v>
      </c>
      <c r="V218" s="3">
        <v>58.333333333333336</v>
      </c>
      <c r="W218" s="3">
        <v>15.000000000000002</v>
      </c>
      <c r="X218" s="3">
        <v>19.166666666666668</v>
      </c>
      <c r="Y218" s="3">
        <v>4.5833333333333339</v>
      </c>
      <c r="Z218" s="3">
        <v>9.5833333333333339</v>
      </c>
      <c r="AA218" s="3">
        <f t="shared" si="61"/>
        <v>9.5833333333333339</v>
      </c>
      <c r="AB218" s="3">
        <v>625</v>
      </c>
      <c r="AC218" s="3">
        <v>625</v>
      </c>
      <c r="AD218" s="3" t="s">
        <v>130</v>
      </c>
    </row>
    <row r="219" spans="20:30" x14ac:dyDescent="0.2">
      <c r="T219" t="s">
        <v>153</v>
      </c>
      <c r="U219" s="26" t="s">
        <v>24</v>
      </c>
      <c r="V219" s="25">
        <v>0.5</v>
      </c>
      <c r="W219" s="25">
        <v>1.1000000000000001</v>
      </c>
      <c r="X219" s="25">
        <v>15</v>
      </c>
      <c r="Y219" s="25">
        <v>9</v>
      </c>
      <c r="Z219" s="25">
        <v>3</v>
      </c>
      <c r="AA219" s="3">
        <f t="shared" si="61"/>
        <v>12</v>
      </c>
      <c r="AB219" s="25">
        <v>61</v>
      </c>
      <c r="AC219" s="25">
        <v>61</v>
      </c>
      <c r="AD219" s="3" t="s">
        <v>25</v>
      </c>
    </row>
    <row r="220" spans="20:30" x14ac:dyDescent="0.2">
      <c r="T220" t="s">
        <v>153</v>
      </c>
      <c r="U220" s="26" t="s">
        <v>89</v>
      </c>
      <c r="V220" s="3">
        <v>23.684210526315791</v>
      </c>
      <c r="W220" s="3">
        <v>6.7105263157894735</v>
      </c>
      <c r="X220" s="3">
        <v>17.10526315789474</v>
      </c>
      <c r="Y220" s="3">
        <v>9.2105263157894743</v>
      </c>
      <c r="Z220" s="3">
        <v>5</v>
      </c>
      <c r="AA220" s="3">
        <f t="shared" si="61"/>
        <v>12.10526315789474</v>
      </c>
      <c r="AB220" s="3">
        <v>296.0526315789474</v>
      </c>
      <c r="AC220" s="3">
        <v>296.0526315789474</v>
      </c>
      <c r="AD220" s="3" t="s">
        <v>130</v>
      </c>
    </row>
    <row r="221" spans="20:30" x14ac:dyDescent="0.2">
      <c r="T221" t="s">
        <v>153</v>
      </c>
      <c r="U221" s="26" t="s">
        <v>86</v>
      </c>
      <c r="V221" s="25">
        <v>2.9045643153526974</v>
      </c>
      <c r="W221" s="25">
        <v>0.2074688796680498</v>
      </c>
      <c r="X221" s="25">
        <v>1.4522821576763487</v>
      </c>
      <c r="Y221" s="25">
        <v>1.2033195020746887</v>
      </c>
      <c r="Z221" s="25">
        <v>0</v>
      </c>
      <c r="AA221" s="3">
        <f t="shared" si="61"/>
        <v>1.4522821576763487</v>
      </c>
      <c r="AB221" s="25">
        <v>31.120331950207472</v>
      </c>
      <c r="AC221" s="25">
        <v>31.120331950207472</v>
      </c>
      <c r="AD221" s="3" t="s">
        <v>130</v>
      </c>
    </row>
    <row r="222" spans="20:30" x14ac:dyDescent="0.2">
      <c r="T222" t="s">
        <v>153</v>
      </c>
      <c r="U222" s="26" t="s">
        <v>85</v>
      </c>
      <c r="V222" s="25">
        <v>4.0955631399317411</v>
      </c>
      <c r="W222" s="25">
        <v>0.44368600682593862</v>
      </c>
      <c r="X222" s="25">
        <v>7.5085324232081918</v>
      </c>
      <c r="Y222" s="25">
        <v>5.4607508532423212</v>
      </c>
      <c r="Z222" s="25">
        <v>1.4334470989761094</v>
      </c>
      <c r="AA222" s="3">
        <f t="shared" si="61"/>
        <v>6.0750853242320826</v>
      </c>
      <c r="AB222" s="25">
        <v>66.211604095563146</v>
      </c>
      <c r="AC222" s="25">
        <v>66.211604095563146</v>
      </c>
      <c r="AD222" s="3" t="s">
        <v>130</v>
      </c>
    </row>
    <row r="223" spans="20:30" x14ac:dyDescent="0.2">
      <c r="T223" t="s">
        <v>153</v>
      </c>
      <c r="U223" s="26" t="s">
        <v>84</v>
      </c>
      <c r="V223" s="25">
        <v>6.3157894736842106</v>
      </c>
      <c r="W223" s="25">
        <v>2.5263157894736841</v>
      </c>
      <c r="X223" s="25">
        <v>2.5263157894736841</v>
      </c>
      <c r="Y223" s="25">
        <v>0.59649122807017541</v>
      </c>
      <c r="Z223" s="25">
        <v>1.3333333333333333</v>
      </c>
      <c r="AA223" s="3">
        <f t="shared" si="61"/>
        <v>1.1929824561403508</v>
      </c>
      <c r="AB223" s="25">
        <v>72.280701754385959</v>
      </c>
      <c r="AC223" s="25">
        <v>72.280701754385959</v>
      </c>
      <c r="AD223" s="3" t="s">
        <v>130</v>
      </c>
    </row>
    <row r="224" spans="20:30" x14ac:dyDescent="0.2">
      <c r="T224" t="s">
        <v>153</v>
      </c>
      <c r="U224" s="26" t="s">
        <v>190</v>
      </c>
      <c r="V224" s="3">
        <v>19.736842105263158</v>
      </c>
      <c r="W224" s="3">
        <v>2.5</v>
      </c>
      <c r="X224" s="3">
        <v>6.5789473684210531</v>
      </c>
      <c r="Y224" s="3">
        <v>3.9473684210526319</v>
      </c>
      <c r="Z224" s="3">
        <v>0</v>
      </c>
      <c r="AA224" s="3">
        <f t="shared" si="61"/>
        <v>6.5789473684210531</v>
      </c>
      <c r="AB224" s="3">
        <v>202.63157894736844</v>
      </c>
      <c r="AC224" s="3">
        <v>202.63157894736844</v>
      </c>
      <c r="AD224" s="3" t="s">
        <v>130</v>
      </c>
    </row>
    <row r="225" spans="20:30" x14ac:dyDescent="0.2">
      <c r="T225" t="s">
        <v>153</v>
      </c>
      <c r="U225" s="26" t="s">
        <v>17</v>
      </c>
      <c r="V225" s="25">
        <v>0.4</v>
      </c>
      <c r="W225" s="25">
        <v>0.8</v>
      </c>
      <c r="X225" s="25">
        <v>15</v>
      </c>
      <c r="Y225" s="25">
        <v>14.8</v>
      </c>
      <c r="Z225" s="25">
        <v>1.6</v>
      </c>
      <c r="AA225" s="3">
        <f t="shared" si="61"/>
        <v>13.4</v>
      </c>
      <c r="AB225" s="25">
        <v>60</v>
      </c>
      <c r="AC225" s="25">
        <v>60</v>
      </c>
      <c r="AD225" s="3" t="s">
        <v>25</v>
      </c>
    </row>
    <row r="226" spans="20:30" x14ac:dyDescent="0.2">
      <c r="T226" t="s">
        <v>153</v>
      </c>
      <c r="U226" s="26" t="s">
        <v>100</v>
      </c>
      <c r="V226" s="25">
        <v>52.142857142857146</v>
      </c>
      <c r="W226" s="25">
        <v>20.714285714285715</v>
      </c>
      <c r="X226" s="25">
        <v>20.714285714285715</v>
      </c>
      <c r="Y226" s="25">
        <v>5</v>
      </c>
      <c r="Z226" s="25">
        <v>10.714285714285715</v>
      </c>
      <c r="AA226" s="3">
        <f t="shared" si="61"/>
        <v>10</v>
      </c>
      <c r="AB226" s="25">
        <v>592.85714285714289</v>
      </c>
      <c r="AC226" s="25">
        <v>592.85714285714289</v>
      </c>
      <c r="AD226" s="3" t="s">
        <v>130</v>
      </c>
    </row>
    <row r="227" spans="20:30" x14ac:dyDescent="0.2">
      <c r="T227" t="s">
        <v>153</v>
      </c>
      <c r="U227" s="26" t="s">
        <v>15</v>
      </c>
      <c r="V227" s="25">
        <v>0.2</v>
      </c>
      <c r="W227" s="25">
        <v>0.3</v>
      </c>
      <c r="X227" s="25">
        <v>14</v>
      </c>
      <c r="Y227" s="25">
        <v>10.4</v>
      </c>
      <c r="Z227" s="25">
        <v>2.4</v>
      </c>
      <c r="AA227" s="3">
        <f t="shared" si="61"/>
        <v>11.6</v>
      </c>
      <c r="AB227" s="25">
        <v>52</v>
      </c>
      <c r="AC227" s="25">
        <v>52</v>
      </c>
      <c r="AD227" s="3" t="s">
        <v>25</v>
      </c>
    </row>
    <row r="228" spans="20:30" x14ac:dyDescent="0.2">
      <c r="T228" t="s">
        <v>153</v>
      </c>
      <c r="U228" s="26" t="s">
        <v>147</v>
      </c>
      <c r="V228" s="3">
        <v>43.07692307692308</v>
      </c>
      <c r="W228" s="3">
        <v>8.615384615384615</v>
      </c>
      <c r="X228" s="3">
        <v>27.692307692307693</v>
      </c>
      <c r="Y228" s="3">
        <v>15.230769230769232</v>
      </c>
      <c r="Z228" s="3">
        <v>4.6153846153846159</v>
      </c>
      <c r="AA228" s="3">
        <f t="shared" si="61"/>
        <v>23.076923076923077</v>
      </c>
      <c r="AB228" s="3">
        <v>515.38461538461536</v>
      </c>
      <c r="AC228" s="3">
        <v>515.38461538461536</v>
      </c>
      <c r="AD228" s="3" t="s">
        <v>130</v>
      </c>
    </row>
    <row r="229" spans="20:30" x14ac:dyDescent="0.2">
      <c r="T229" t="s">
        <v>153</v>
      </c>
      <c r="U229" s="26" t="s">
        <v>20</v>
      </c>
      <c r="V229" s="25">
        <v>0.5</v>
      </c>
      <c r="W229" s="25">
        <v>1.4</v>
      </c>
      <c r="X229" s="25">
        <v>9.6</v>
      </c>
      <c r="Y229" s="25">
        <v>4.9000000000000004</v>
      </c>
      <c r="Z229" s="25">
        <v>5.3</v>
      </c>
      <c r="AA229" s="3">
        <f t="shared" si="61"/>
        <v>4.3</v>
      </c>
      <c r="AB229" s="25">
        <v>43</v>
      </c>
      <c r="AC229" s="25">
        <v>43</v>
      </c>
      <c r="AD229" s="3" t="s">
        <v>25</v>
      </c>
    </row>
    <row r="230" spans="20:30" x14ac:dyDescent="0.2">
      <c r="T230" t="s">
        <v>153</v>
      </c>
      <c r="U230" s="26" t="s">
        <v>94</v>
      </c>
      <c r="V230" s="3">
        <v>10.892857142857142</v>
      </c>
      <c r="W230" s="3">
        <v>6.25</v>
      </c>
      <c r="X230" s="3">
        <v>21.428571428571431</v>
      </c>
      <c r="Y230" s="3">
        <v>16.25</v>
      </c>
      <c r="Z230" s="3">
        <v>1.9642857142857146</v>
      </c>
      <c r="AA230" s="3">
        <f t="shared" si="61"/>
        <v>19.464285714285715</v>
      </c>
      <c r="AB230" s="3">
        <v>208.92857142857144</v>
      </c>
      <c r="AC230" s="3">
        <v>208.92857142857144</v>
      </c>
      <c r="AD230" s="3" t="s">
        <v>130</v>
      </c>
    </row>
    <row r="231" spans="20:30" x14ac:dyDescent="0.2">
      <c r="T231" t="s">
        <v>153</v>
      </c>
      <c r="U231" s="26" t="s">
        <v>138</v>
      </c>
      <c r="V231" s="3">
        <v>4.9875311720698257</v>
      </c>
      <c r="W231" s="3">
        <v>4.7381546134663344</v>
      </c>
      <c r="X231" s="3">
        <v>8.4788029925187036</v>
      </c>
      <c r="Y231" s="3">
        <v>2.2443890274314215</v>
      </c>
      <c r="Z231" s="3">
        <v>2.4688279301745637</v>
      </c>
      <c r="AA231" s="3">
        <f t="shared" si="61"/>
        <v>6.0099750623441395</v>
      </c>
      <c r="AB231" s="3">
        <v>95.012468827930178</v>
      </c>
      <c r="AC231" s="3">
        <v>95.012468827930178</v>
      </c>
      <c r="AD231" s="3" t="s">
        <v>130</v>
      </c>
    </row>
    <row r="232" spans="20:30" x14ac:dyDescent="0.2">
      <c r="T232" t="s">
        <v>153</v>
      </c>
      <c r="U232" s="26" t="s">
        <v>33</v>
      </c>
      <c r="V232" s="25">
        <v>65</v>
      </c>
      <c r="W232" s="25">
        <v>15</v>
      </c>
      <c r="X232" s="25">
        <v>14</v>
      </c>
      <c r="Y232" s="25">
        <v>2.6</v>
      </c>
      <c r="Z232" s="25">
        <v>6.7</v>
      </c>
      <c r="AA232" s="3">
        <f t="shared" si="61"/>
        <v>7.3</v>
      </c>
      <c r="AB232" s="25">
        <v>654</v>
      </c>
      <c r="AC232" s="25">
        <v>654</v>
      </c>
      <c r="AD232" s="3" t="s">
        <v>25</v>
      </c>
    </row>
    <row r="233" spans="20:30" x14ac:dyDescent="0.2">
      <c r="T233" t="s">
        <v>153</v>
      </c>
      <c r="U233" s="26" t="s">
        <v>34</v>
      </c>
      <c r="V233" s="25">
        <v>72</v>
      </c>
      <c r="W233" s="25">
        <v>9.1999999999999993</v>
      </c>
      <c r="X233" s="25">
        <v>14</v>
      </c>
      <c r="Y233" s="25">
        <v>4</v>
      </c>
      <c r="Z233" s="25">
        <v>9.6</v>
      </c>
      <c r="AA233" s="3">
        <f t="shared" si="61"/>
        <v>4.4000000000000004</v>
      </c>
      <c r="AB233" s="25">
        <v>691</v>
      </c>
      <c r="AC233" s="25">
        <v>691</v>
      </c>
      <c r="AD233" s="3" t="s">
        <v>25</v>
      </c>
    </row>
    <row r="234" spans="20:30" x14ac:dyDescent="0.2">
      <c r="T234" t="s">
        <v>153</v>
      </c>
      <c r="U234" s="26" t="s">
        <v>87</v>
      </c>
      <c r="V234" s="3">
        <v>22.222222222222221</v>
      </c>
      <c r="W234" s="3">
        <v>4.177777777777778</v>
      </c>
      <c r="X234" s="3">
        <v>18.666666666666664</v>
      </c>
      <c r="Y234" s="3">
        <v>1.8666666666666667</v>
      </c>
      <c r="Z234" s="3">
        <v>3.333333333333333</v>
      </c>
      <c r="AA234" s="3">
        <f t="shared" si="61"/>
        <v>15.333333333333332</v>
      </c>
      <c r="AB234" s="3">
        <v>283.55555555555554</v>
      </c>
      <c r="AC234" s="3">
        <v>283.55555555555554</v>
      </c>
      <c r="AD234" s="3" t="s">
        <v>130</v>
      </c>
    </row>
    <row r="235" spans="20:30" x14ac:dyDescent="0.2">
      <c r="T235" t="s">
        <v>153</v>
      </c>
      <c r="U235" s="26" t="s">
        <v>168</v>
      </c>
      <c r="V235" s="3">
        <v>12.5</v>
      </c>
      <c r="W235" s="3">
        <v>8.7500000000000018</v>
      </c>
      <c r="X235" s="3">
        <v>6.7708333333333339</v>
      </c>
      <c r="Y235" s="3">
        <v>1.9791666666666667</v>
      </c>
      <c r="Z235" s="3">
        <v>1.0416666666666667</v>
      </c>
      <c r="AA235" s="3">
        <f t="shared" si="61"/>
        <v>5.729166666666667</v>
      </c>
      <c r="AB235" s="3">
        <v>181.25</v>
      </c>
      <c r="AC235" s="3">
        <v>181.25</v>
      </c>
      <c r="AD235" s="3" t="s">
        <v>130</v>
      </c>
    </row>
    <row r="236" spans="20:30" x14ac:dyDescent="0.2">
      <c r="T236" t="s">
        <v>153</v>
      </c>
      <c r="U236" s="26" t="s">
        <v>96</v>
      </c>
      <c r="V236" s="3">
        <v>13.26530612244898</v>
      </c>
      <c r="W236" s="3">
        <v>8.6734693877551017</v>
      </c>
      <c r="X236" s="3">
        <v>6.5306122448979593</v>
      </c>
      <c r="Y236" s="3">
        <v>1.8367346938775511</v>
      </c>
      <c r="Z236" s="3">
        <v>1.1224489795918369</v>
      </c>
      <c r="AA236" s="3">
        <f t="shared" si="61"/>
        <v>5.408163265306122</v>
      </c>
      <c r="AB236" s="3">
        <v>184.69387755102042</v>
      </c>
      <c r="AC236" s="3">
        <v>184.69387755102042</v>
      </c>
      <c r="AD236" s="3" t="s">
        <v>130</v>
      </c>
    </row>
    <row r="237" spans="20:30" x14ac:dyDescent="0.2">
      <c r="T237" t="s">
        <v>153</v>
      </c>
      <c r="U237" s="26" t="s">
        <v>16</v>
      </c>
      <c r="V237" s="25">
        <v>0.1</v>
      </c>
      <c r="W237" s="25">
        <v>0.4</v>
      </c>
      <c r="X237" s="25">
        <v>15</v>
      </c>
      <c r="Y237" s="25">
        <v>9.8000000000000007</v>
      </c>
      <c r="Z237" s="25">
        <v>3.1</v>
      </c>
      <c r="AA237" s="3">
        <f t="shared" si="61"/>
        <v>11.9</v>
      </c>
      <c r="AB237" s="25">
        <v>57</v>
      </c>
      <c r="AC237" s="25">
        <v>57</v>
      </c>
      <c r="AD237" s="3" t="s">
        <v>25</v>
      </c>
    </row>
    <row r="238" spans="20:30" x14ac:dyDescent="0.2">
      <c r="T238" t="s">
        <v>153</v>
      </c>
      <c r="U238" s="26" t="s">
        <v>23</v>
      </c>
      <c r="V238" s="25">
        <v>0.1</v>
      </c>
      <c r="W238" s="25">
        <v>0.5</v>
      </c>
      <c r="X238" s="25">
        <v>13</v>
      </c>
      <c r="Y238" s="25">
        <v>9.9</v>
      </c>
      <c r="Z238" s="25">
        <v>1.4</v>
      </c>
      <c r="AA238" s="3">
        <f t="shared" si="61"/>
        <v>11.6</v>
      </c>
      <c r="AB238" s="25">
        <v>50</v>
      </c>
      <c r="AC238" s="25">
        <v>50</v>
      </c>
      <c r="AD238" s="3" t="s">
        <v>25</v>
      </c>
    </row>
    <row r="239" spans="20:30" x14ac:dyDescent="0.2">
      <c r="T239" t="s">
        <v>153</v>
      </c>
      <c r="U239" s="26" t="s">
        <v>78</v>
      </c>
      <c r="V239" s="25">
        <v>46</v>
      </c>
      <c r="W239" s="25">
        <v>21</v>
      </c>
      <c r="X239" s="25">
        <v>28</v>
      </c>
      <c r="Y239" s="25">
        <v>7.7</v>
      </c>
      <c r="Z239" s="25">
        <v>10</v>
      </c>
      <c r="AA239" s="3">
        <f t="shared" si="61"/>
        <v>18</v>
      </c>
      <c r="AB239" s="25">
        <v>569</v>
      </c>
      <c r="AC239" s="25">
        <v>569</v>
      </c>
      <c r="AD239" s="3" t="s">
        <v>25</v>
      </c>
    </row>
    <row r="240" spans="20:30" x14ac:dyDescent="0.2">
      <c r="T240" t="s">
        <v>153</v>
      </c>
      <c r="U240" s="26" t="s">
        <v>43</v>
      </c>
      <c r="V240" s="25">
        <v>0.3</v>
      </c>
      <c r="W240" s="25">
        <v>1.1000000000000001</v>
      </c>
      <c r="X240" s="25">
        <v>23</v>
      </c>
      <c r="Y240" s="25">
        <v>12</v>
      </c>
      <c r="Z240" s="25">
        <v>2.6</v>
      </c>
      <c r="AA240" s="3">
        <f t="shared" ref="AA240:AA257" si="62">X240-Z240</f>
        <v>20.399999999999999</v>
      </c>
      <c r="AB240" s="25">
        <v>89</v>
      </c>
      <c r="AC240" s="25">
        <v>89</v>
      </c>
      <c r="AD240" s="3" t="s">
        <v>25</v>
      </c>
    </row>
    <row r="241" spans="20:30" x14ac:dyDescent="0.2">
      <c r="T241" t="s">
        <v>153</v>
      </c>
      <c r="U241" s="26" t="s">
        <v>99</v>
      </c>
      <c r="V241" s="3">
        <v>18.125</v>
      </c>
      <c r="W241" s="3">
        <v>3.4375000000000004</v>
      </c>
      <c r="X241" s="3">
        <v>14.0625</v>
      </c>
      <c r="Y241" s="3">
        <v>7.1874999999999991</v>
      </c>
      <c r="Z241" s="3">
        <v>0.9375</v>
      </c>
      <c r="AA241" s="3">
        <f t="shared" si="62"/>
        <v>13.125</v>
      </c>
      <c r="AB241" s="3">
        <v>225</v>
      </c>
      <c r="AC241" s="3">
        <v>225</v>
      </c>
      <c r="AD241" s="3" t="s">
        <v>130</v>
      </c>
    </row>
    <row r="242" spans="20:30" x14ac:dyDescent="0.2">
      <c r="T242" t="s">
        <v>153</v>
      </c>
      <c r="U242" s="26" t="s">
        <v>98</v>
      </c>
      <c r="V242" s="3">
        <v>20.895522388059703</v>
      </c>
      <c r="W242" s="3">
        <v>4.9253731343283587</v>
      </c>
      <c r="X242" s="3">
        <v>2.6865671641791047</v>
      </c>
      <c r="Y242" s="3">
        <v>0</v>
      </c>
      <c r="Z242" s="3">
        <v>0</v>
      </c>
      <c r="AA242" s="3">
        <f t="shared" si="62"/>
        <v>2.6865671641791047</v>
      </c>
      <c r="AB242" s="3">
        <v>201.49253731343285</v>
      </c>
      <c r="AC242" s="3">
        <v>201.49253731343285</v>
      </c>
      <c r="AD242" s="3" t="s">
        <v>130</v>
      </c>
    </row>
    <row r="243" spans="20:30" x14ac:dyDescent="0.2">
      <c r="T243" t="s">
        <v>153</v>
      </c>
      <c r="U243" s="26" t="s">
        <v>97</v>
      </c>
      <c r="V243" s="3">
        <v>30.8</v>
      </c>
      <c r="W243" s="3">
        <v>30.8</v>
      </c>
      <c r="X243" s="3">
        <v>26</v>
      </c>
      <c r="Y243" s="3">
        <v>1.2</v>
      </c>
      <c r="Z243" s="3">
        <v>16</v>
      </c>
      <c r="AA243" s="3">
        <f t="shared" si="62"/>
        <v>10</v>
      </c>
      <c r="AB243" s="3">
        <v>452</v>
      </c>
      <c r="AC243" s="3">
        <v>452</v>
      </c>
      <c r="AD243" s="3" t="s">
        <v>130</v>
      </c>
    </row>
    <row r="244" spans="20:30" x14ac:dyDescent="0.2">
      <c r="T244" t="s">
        <v>153</v>
      </c>
      <c r="U244" s="26" t="s">
        <v>104</v>
      </c>
      <c r="V244" s="3">
        <v>17.61904761904762</v>
      </c>
      <c r="W244" s="3">
        <v>6.4285714285714288</v>
      </c>
      <c r="X244" s="3">
        <v>11.190476190476192</v>
      </c>
      <c r="Y244" s="3">
        <v>2.1428571428571428</v>
      </c>
      <c r="Z244" s="3">
        <v>3.333333333333333</v>
      </c>
      <c r="AA244" s="3">
        <f t="shared" si="62"/>
        <v>7.8571428571428585</v>
      </c>
      <c r="AB244" s="3">
        <v>214.28571428571428</v>
      </c>
      <c r="AC244" s="3">
        <v>214.28571428571428</v>
      </c>
      <c r="AD244" s="3" t="s">
        <v>130</v>
      </c>
    </row>
    <row r="245" spans="20:30" x14ac:dyDescent="0.2">
      <c r="T245" t="s">
        <v>153</v>
      </c>
      <c r="U245" s="26" t="s">
        <v>103</v>
      </c>
      <c r="V245" s="3">
        <v>11.428571428571431</v>
      </c>
      <c r="W245" s="3">
        <v>4.1071428571428568</v>
      </c>
      <c r="X245" s="3">
        <v>9.4642857142857153</v>
      </c>
      <c r="Y245" s="3">
        <v>1.7857142857142858</v>
      </c>
      <c r="Z245" s="3">
        <v>1.0714285714285714</v>
      </c>
      <c r="AA245" s="3">
        <f t="shared" si="62"/>
        <v>8.3928571428571441</v>
      </c>
      <c r="AB245" s="3">
        <v>148.21428571428572</v>
      </c>
      <c r="AC245" s="3">
        <v>148.21428571428572</v>
      </c>
      <c r="AD245" s="3" t="s">
        <v>130</v>
      </c>
    </row>
    <row r="246" spans="20:30" x14ac:dyDescent="0.2">
      <c r="T246" t="s">
        <v>153</v>
      </c>
      <c r="U246" s="26" t="s">
        <v>37</v>
      </c>
      <c r="V246" s="25">
        <v>50</v>
      </c>
      <c r="W246" s="25">
        <v>19</v>
      </c>
      <c r="X246" s="25">
        <v>15</v>
      </c>
      <c r="Y246" s="25">
        <v>2.7</v>
      </c>
      <c r="Z246" s="25">
        <v>9</v>
      </c>
      <c r="AA246" s="3">
        <f t="shared" si="62"/>
        <v>6</v>
      </c>
      <c r="AB246" s="25">
        <v>546</v>
      </c>
      <c r="AC246" s="25">
        <v>546</v>
      </c>
      <c r="AD246" s="3" t="s">
        <v>25</v>
      </c>
    </row>
    <row r="247" spans="20:30" x14ac:dyDescent="0.2">
      <c r="T247" t="s">
        <v>153</v>
      </c>
      <c r="U247" s="26" t="s">
        <v>38</v>
      </c>
      <c r="V247" s="25">
        <v>42.1</v>
      </c>
      <c r="W247" s="25">
        <v>33</v>
      </c>
      <c r="X247" s="25">
        <v>13.4</v>
      </c>
      <c r="Y247" s="25">
        <v>0</v>
      </c>
      <c r="Z247" s="25">
        <v>3.9</v>
      </c>
      <c r="AA247" s="3">
        <f t="shared" si="62"/>
        <v>9.5</v>
      </c>
      <c r="AB247" s="25">
        <v>522</v>
      </c>
      <c r="AC247" s="25">
        <v>522</v>
      </c>
      <c r="AD247" s="3" t="s">
        <v>25</v>
      </c>
    </row>
    <row r="248" spans="20:30" x14ac:dyDescent="0.2">
      <c r="T248" t="s">
        <v>153</v>
      </c>
      <c r="U248" s="26" t="s">
        <v>36</v>
      </c>
      <c r="V248" s="25">
        <v>48</v>
      </c>
      <c r="W248" s="25">
        <v>17</v>
      </c>
      <c r="X248" s="25">
        <v>26</v>
      </c>
      <c r="Y248" s="25">
        <v>0</v>
      </c>
      <c r="Z248" s="25">
        <v>14</v>
      </c>
      <c r="AA248" s="3">
        <f t="shared" si="62"/>
        <v>12</v>
      </c>
      <c r="AB248" s="25">
        <v>565</v>
      </c>
      <c r="AC248" s="25">
        <v>565</v>
      </c>
      <c r="AD248" s="3" t="s">
        <v>25</v>
      </c>
    </row>
    <row r="249" spans="20:30" x14ac:dyDescent="0.2">
      <c r="T249" t="s">
        <v>153</v>
      </c>
      <c r="U249" s="26" t="s">
        <v>169</v>
      </c>
      <c r="V249" s="3">
        <v>1.4186851211072662</v>
      </c>
      <c r="W249" s="3">
        <v>1.9031141868512109</v>
      </c>
      <c r="X249" s="3">
        <v>11.76470588235294</v>
      </c>
      <c r="Y249" s="3">
        <v>7.6124567474048437</v>
      </c>
      <c r="Z249" s="3">
        <v>3.2179930795847751</v>
      </c>
      <c r="AA249" s="3">
        <f t="shared" si="62"/>
        <v>8.546712802768166</v>
      </c>
      <c r="AB249" s="3">
        <v>62.975778546712796</v>
      </c>
      <c r="AC249" s="3">
        <v>62.975778546712796</v>
      </c>
      <c r="AD249" s="3" t="s">
        <v>130</v>
      </c>
    </row>
    <row r="250" spans="20:30" x14ac:dyDescent="0.2">
      <c r="T250" t="s">
        <v>153</v>
      </c>
      <c r="U250" s="26" t="s">
        <v>146</v>
      </c>
      <c r="V250" s="3">
        <v>4.2011834319526624</v>
      </c>
      <c r="W250" s="3">
        <v>0.53254437869822491</v>
      </c>
      <c r="X250" s="3">
        <v>8.8757396449704142</v>
      </c>
      <c r="Y250" s="3">
        <v>4.9112426035502965</v>
      </c>
      <c r="Z250" s="3">
        <v>1.8934911242603552</v>
      </c>
      <c r="AA250" s="3">
        <f t="shared" si="62"/>
        <v>6.9822485207100593</v>
      </c>
      <c r="AB250" s="3">
        <v>71.597633136094672</v>
      </c>
      <c r="AC250" s="3">
        <v>71.597633136094672</v>
      </c>
      <c r="AD250" s="3" t="s">
        <v>130</v>
      </c>
    </row>
    <row r="251" spans="20:30" x14ac:dyDescent="0.2">
      <c r="T251" t="s">
        <v>153</v>
      </c>
      <c r="U251" s="26" t="s">
        <v>80</v>
      </c>
      <c r="V251" s="3">
        <v>7.6923076923076925</v>
      </c>
      <c r="W251" s="3">
        <v>3.2441471571906351</v>
      </c>
      <c r="X251" s="3">
        <v>8.3612040133779271</v>
      </c>
      <c r="Y251" s="3">
        <v>2.6421404682274248</v>
      </c>
      <c r="Z251" s="3">
        <v>4.0133779264214047</v>
      </c>
      <c r="AA251" s="3">
        <f t="shared" si="62"/>
        <v>4.3478260869565224</v>
      </c>
      <c r="AB251" s="3">
        <v>106.35451505016722</v>
      </c>
      <c r="AC251" s="3">
        <v>106.35451505016722</v>
      </c>
      <c r="AD251" s="3" t="s">
        <v>130</v>
      </c>
    </row>
    <row r="252" spans="20:30" x14ac:dyDescent="0.2">
      <c r="T252" t="s">
        <v>153</v>
      </c>
      <c r="U252" s="26" t="s">
        <v>82</v>
      </c>
      <c r="V252" s="3">
        <v>4.6913580246913575</v>
      </c>
      <c r="W252" s="3">
        <v>1.2962962962962963</v>
      </c>
      <c r="X252" s="3">
        <v>7.4074074074074066</v>
      </c>
      <c r="Y252" s="3">
        <v>2.5925925925925926</v>
      </c>
      <c r="Z252" s="3">
        <v>2.9629629629629628</v>
      </c>
      <c r="AA252" s="3">
        <f t="shared" si="62"/>
        <v>4.4444444444444438</v>
      </c>
      <c r="AB252" s="3">
        <v>70.370370370370367</v>
      </c>
      <c r="AC252" s="3">
        <v>70.370370370370367</v>
      </c>
      <c r="AD252" s="3" t="s">
        <v>130</v>
      </c>
    </row>
    <row r="253" spans="20:30" x14ac:dyDescent="0.2">
      <c r="T253" t="s">
        <v>153</v>
      </c>
      <c r="U253" s="26" t="s">
        <v>81</v>
      </c>
      <c r="V253" s="3">
        <v>0.29850746268656719</v>
      </c>
      <c r="W253" s="3">
        <v>0.85820895522388063</v>
      </c>
      <c r="X253" s="3">
        <v>7.0895522388059709</v>
      </c>
      <c r="Y253" s="3">
        <v>4.477611940298508</v>
      </c>
      <c r="Z253" s="3">
        <v>1.6417910447761197</v>
      </c>
      <c r="AA253" s="3">
        <f t="shared" si="62"/>
        <v>5.4477611940298516</v>
      </c>
      <c r="AB253" s="3">
        <v>31.343283582089555</v>
      </c>
      <c r="AC253" s="3">
        <v>31.343283582089555</v>
      </c>
      <c r="AD253" s="3" t="s">
        <v>130</v>
      </c>
    </row>
    <row r="254" spans="20:30" x14ac:dyDescent="0.2">
      <c r="T254" t="s">
        <v>153</v>
      </c>
      <c r="U254" s="26" t="s">
        <v>106</v>
      </c>
      <c r="V254" s="3">
        <v>24.482758620689651</v>
      </c>
      <c r="W254" s="3">
        <v>10.689655172413794</v>
      </c>
      <c r="X254" s="3">
        <v>16.896551724137932</v>
      </c>
      <c r="Y254" s="3">
        <v>1.0344827586206895</v>
      </c>
      <c r="Z254" s="3">
        <v>15.862068965517238</v>
      </c>
      <c r="AA254" s="3">
        <f t="shared" si="62"/>
        <v>1.0344827586206939</v>
      </c>
      <c r="AB254" s="3">
        <v>310.34482758620686</v>
      </c>
      <c r="AC254" s="3">
        <v>310.34482758620686</v>
      </c>
      <c r="AD254" s="3" t="s">
        <v>130</v>
      </c>
    </row>
    <row r="255" spans="20:30" x14ac:dyDescent="0.2">
      <c r="T255" t="s">
        <v>153</v>
      </c>
      <c r="U255" s="26" t="s">
        <v>18</v>
      </c>
      <c r="V255" s="25">
        <v>0.2</v>
      </c>
      <c r="W255" s="25">
        <v>0.7</v>
      </c>
      <c r="X255" s="25">
        <v>18</v>
      </c>
      <c r="Y255" s="25">
        <v>15</v>
      </c>
      <c r="Z255" s="25">
        <v>0.9</v>
      </c>
      <c r="AA255" s="3">
        <f t="shared" si="62"/>
        <v>17.100000000000001</v>
      </c>
      <c r="AB255" s="25">
        <v>69</v>
      </c>
      <c r="AC255" s="25">
        <v>69</v>
      </c>
      <c r="AD255" s="3" t="s">
        <v>25</v>
      </c>
    </row>
    <row r="256" spans="20:30" x14ac:dyDescent="0.2">
      <c r="T256" t="s">
        <v>153</v>
      </c>
      <c r="U256" s="26" t="s">
        <v>102</v>
      </c>
      <c r="V256" s="3">
        <v>52.38095238095238</v>
      </c>
      <c r="W256" s="3">
        <v>0</v>
      </c>
      <c r="X256" s="3">
        <v>5.2380952380952381</v>
      </c>
      <c r="Y256" s="3">
        <v>3.8095238095238098</v>
      </c>
      <c r="Z256" s="3">
        <v>0.47619047619047622</v>
      </c>
      <c r="AA256" s="3">
        <f t="shared" si="62"/>
        <v>4.7619047619047619</v>
      </c>
      <c r="AB256" s="3">
        <v>500</v>
      </c>
      <c r="AC256" s="3">
        <v>500</v>
      </c>
      <c r="AD256" s="3" t="s">
        <v>130</v>
      </c>
    </row>
    <row r="257" spans="20:30" x14ac:dyDescent="0.2">
      <c r="T257" t="s">
        <v>153</v>
      </c>
      <c r="U257" s="26" t="s">
        <v>83</v>
      </c>
      <c r="V257" s="3">
        <v>21.78217821782178</v>
      </c>
      <c r="W257" s="3">
        <v>2.277227722772277</v>
      </c>
      <c r="X257" s="3">
        <v>4.1584158415841586</v>
      </c>
      <c r="Y257" s="3">
        <v>0</v>
      </c>
      <c r="Z257" s="3">
        <v>1.386138613861386</v>
      </c>
      <c r="AA257" s="3">
        <f t="shared" si="62"/>
        <v>2.7722772277227725</v>
      </c>
      <c r="AB257" s="3">
        <v>207.92079207920793</v>
      </c>
      <c r="AC257" s="3">
        <v>207.92079207920793</v>
      </c>
      <c r="AD257" s="3" t="s">
        <v>130</v>
      </c>
    </row>
    <row r="258" spans="20:30" x14ac:dyDescent="0.2">
      <c r="V258" s="3"/>
      <c r="W258" s="3"/>
      <c r="X258" s="3"/>
      <c r="Y258" s="3"/>
      <c r="Z258" s="3"/>
      <c r="AA258" s="3"/>
      <c r="AB258" s="3"/>
      <c r="AC258" s="3"/>
    </row>
    <row r="259" spans="20:30" x14ac:dyDescent="0.2">
      <c r="V259" s="3"/>
      <c r="W259" s="3"/>
      <c r="X259" s="3"/>
      <c r="Y259" s="3"/>
      <c r="Z259" s="3"/>
      <c r="AA259" s="3"/>
      <c r="AB259" s="3"/>
      <c r="AC259" s="3"/>
    </row>
    <row r="260" spans="20:30" x14ac:dyDescent="0.2">
      <c r="V260" s="3"/>
      <c r="W260" s="3"/>
      <c r="X260" s="3"/>
      <c r="Y260" s="3"/>
      <c r="Z260" s="3"/>
      <c r="AA260" s="3"/>
      <c r="AB260" s="3"/>
      <c r="AC260" s="3"/>
    </row>
    <row r="261" spans="20:30" x14ac:dyDescent="0.2">
      <c r="V261" s="3"/>
      <c r="W261" s="3"/>
      <c r="X261" s="3"/>
      <c r="Y261" s="3"/>
      <c r="Z261" s="3"/>
      <c r="AA261" s="3"/>
      <c r="AB261" s="3"/>
      <c r="AC261" s="3"/>
    </row>
    <row r="262" spans="20:30" x14ac:dyDescent="0.2">
      <c r="V262" s="3"/>
      <c r="W262" s="3"/>
      <c r="X262" s="3"/>
      <c r="Y262" s="3"/>
      <c r="Z262" s="3"/>
      <c r="AA262" s="3"/>
      <c r="AB262" s="3"/>
      <c r="AC262" s="3"/>
    </row>
    <row r="263" spans="20:30" x14ac:dyDescent="0.2">
      <c r="V263" s="3"/>
      <c r="W263" s="3"/>
      <c r="X263" s="3"/>
      <c r="Y263" s="3"/>
      <c r="Z263" s="3"/>
      <c r="AA263" s="3"/>
      <c r="AB263" s="3"/>
      <c r="AC263" s="3"/>
    </row>
    <row r="264" spans="20:30" x14ac:dyDescent="0.2">
      <c r="V264" s="3"/>
      <c r="W264" s="3"/>
      <c r="X264" s="3"/>
      <c r="Y264" s="3"/>
      <c r="Z264" s="3"/>
      <c r="AA264" s="3"/>
      <c r="AB264" s="3"/>
      <c r="AC264" s="3"/>
    </row>
    <row r="265" spans="20:30" x14ac:dyDescent="0.2">
      <c r="V265" s="3"/>
      <c r="W265" s="3"/>
      <c r="X265" s="3"/>
      <c r="Y265" s="3"/>
      <c r="Z265" s="3"/>
      <c r="AA265" s="3"/>
      <c r="AB265" s="3"/>
      <c r="AC265" s="3"/>
    </row>
    <row r="266" spans="20:30" x14ac:dyDescent="0.2">
      <c r="V266" s="3"/>
      <c r="W266" s="3"/>
      <c r="X266" s="3"/>
      <c r="Y266" s="3"/>
      <c r="Z266" s="3"/>
      <c r="AA266" s="3"/>
      <c r="AB266" s="3"/>
      <c r="AC266" s="3"/>
    </row>
    <row r="267" spans="20:30" x14ac:dyDescent="0.2">
      <c r="V267" s="3"/>
      <c r="W267" s="3"/>
      <c r="X267" s="3"/>
      <c r="Y267" s="3"/>
      <c r="Z267" s="3"/>
      <c r="AA267" s="3"/>
      <c r="AB267" s="3"/>
      <c r="AC267" s="3"/>
    </row>
    <row r="268" spans="20:30" x14ac:dyDescent="0.2">
      <c r="V268" s="3"/>
      <c r="W268" s="3"/>
      <c r="X268" s="3"/>
      <c r="Y268" s="3"/>
      <c r="Z268" s="3"/>
      <c r="AA268" s="3"/>
      <c r="AB268" s="3"/>
      <c r="AC268" s="3"/>
    </row>
    <row r="269" spans="20:30" x14ac:dyDescent="0.2">
      <c r="V269" s="3"/>
      <c r="W269" s="3"/>
      <c r="X269" s="3"/>
      <c r="Y269" s="3"/>
      <c r="Z269" s="3"/>
      <c r="AA269" s="3"/>
      <c r="AB269" s="3"/>
      <c r="AC269" s="3"/>
    </row>
    <row r="270" spans="20:30" x14ac:dyDescent="0.2">
      <c r="V270" s="3"/>
      <c r="W270" s="3"/>
      <c r="X270" s="3"/>
      <c r="Y270" s="3"/>
      <c r="Z270" s="3"/>
      <c r="AA270" s="3"/>
      <c r="AB270" s="3"/>
      <c r="AC270" s="3"/>
    </row>
    <row r="271" spans="20:30" x14ac:dyDescent="0.2">
      <c r="V271" s="3"/>
      <c r="W271" s="3"/>
      <c r="X271" s="3"/>
      <c r="Y271" s="3"/>
      <c r="Z271" s="3"/>
      <c r="AA271" s="3"/>
      <c r="AB271" s="3"/>
      <c r="AC271" s="3"/>
    </row>
    <row r="272" spans="20:30" x14ac:dyDescent="0.2">
      <c r="V272" s="3"/>
      <c r="W272" s="3"/>
      <c r="X272" s="3"/>
      <c r="Y272" s="3"/>
      <c r="Z272" s="3"/>
      <c r="AA272" s="3"/>
      <c r="AB272" s="3"/>
      <c r="AC272" s="3"/>
    </row>
    <row r="273" spans="22:29" x14ac:dyDescent="0.2">
      <c r="V273" s="3"/>
      <c r="W273" s="3"/>
      <c r="X273" s="3"/>
      <c r="Y273" s="3"/>
      <c r="Z273" s="3"/>
      <c r="AA273" s="3"/>
      <c r="AB273" s="3"/>
      <c r="AC273" s="3"/>
    </row>
    <row r="274" spans="22:29" x14ac:dyDescent="0.2">
      <c r="V274" s="3"/>
      <c r="W274" s="3"/>
      <c r="X274" s="3"/>
      <c r="Y274" s="3"/>
      <c r="Z274" s="3"/>
      <c r="AA274" s="3"/>
      <c r="AB274" s="3"/>
      <c r="AC274" s="3"/>
    </row>
    <row r="275" spans="22:29" x14ac:dyDescent="0.2">
      <c r="V275" s="3"/>
      <c r="W275" s="3"/>
      <c r="X275" s="3"/>
      <c r="Y275" s="3"/>
      <c r="Z275" s="3"/>
      <c r="AA275" s="3"/>
      <c r="AB275" s="3"/>
      <c r="AC275" s="3"/>
    </row>
    <row r="276" spans="22:29" x14ac:dyDescent="0.2">
      <c r="V276" s="3"/>
      <c r="W276" s="3"/>
      <c r="X276" s="3"/>
      <c r="Y276" s="3"/>
      <c r="Z276" s="3"/>
      <c r="AA276" s="3"/>
      <c r="AB276" s="3"/>
      <c r="AC276" s="3"/>
    </row>
    <row r="277" spans="22:29" x14ac:dyDescent="0.2">
      <c r="V277" s="3"/>
      <c r="W277" s="3"/>
      <c r="X277" s="3"/>
      <c r="Y277" s="3"/>
      <c r="Z277" s="3"/>
      <c r="AA277" s="3"/>
      <c r="AB277" s="3"/>
      <c r="AC277" s="3"/>
    </row>
    <row r="278" spans="22:29" x14ac:dyDescent="0.2">
      <c r="V278" s="3"/>
      <c r="W278" s="3"/>
      <c r="X278" s="3"/>
      <c r="Y278" s="3"/>
      <c r="Z278" s="3"/>
      <c r="AA278" s="3"/>
      <c r="AB278" s="3"/>
      <c r="AC278" s="3"/>
    </row>
    <row r="279" spans="22:29" x14ac:dyDescent="0.2">
      <c r="V279" s="3"/>
      <c r="W279" s="3"/>
      <c r="X279" s="3"/>
      <c r="Y279" s="3"/>
      <c r="Z279" s="3"/>
      <c r="AA279" s="3"/>
      <c r="AB279" s="3"/>
      <c r="AC279" s="3"/>
    </row>
    <row r="280" spans="22:29" x14ac:dyDescent="0.2">
      <c r="V280" s="3"/>
      <c r="W280" s="3"/>
      <c r="X280" s="3"/>
      <c r="Y280" s="3"/>
      <c r="Z280" s="3"/>
      <c r="AA280" s="3"/>
      <c r="AB280" s="3"/>
      <c r="AC280" s="3"/>
    </row>
    <row r="281" spans="22:29" x14ac:dyDescent="0.2">
      <c r="V281" s="3"/>
      <c r="W281" s="3"/>
      <c r="X281" s="3"/>
      <c r="Y281" s="3"/>
      <c r="Z281" s="3"/>
      <c r="AA281" s="3"/>
      <c r="AB281" s="3"/>
      <c r="AC281" s="3"/>
    </row>
    <row r="282" spans="22:29" x14ac:dyDescent="0.2">
      <c r="V282" s="3"/>
      <c r="W282" s="3"/>
      <c r="X282" s="3"/>
      <c r="Y282" s="3"/>
      <c r="Z282" s="3"/>
      <c r="AA282" s="3"/>
      <c r="AB282" s="3"/>
      <c r="AC282" s="3"/>
    </row>
    <row r="283" spans="22:29" x14ac:dyDescent="0.2">
      <c r="V283" s="3"/>
      <c r="W283" s="3"/>
      <c r="X283" s="3"/>
      <c r="Y283" s="3"/>
      <c r="Z283" s="3"/>
      <c r="AA283" s="3"/>
      <c r="AB283" s="3"/>
      <c r="AC283" s="3"/>
    </row>
    <row r="284" spans="22:29" x14ac:dyDescent="0.2">
      <c r="V284" s="3"/>
      <c r="W284" s="3"/>
      <c r="X284" s="3"/>
      <c r="Y284" s="3"/>
      <c r="Z284" s="3"/>
      <c r="AA284" s="3"/>
      <c r="AB284" s="3"/>
      <c r="AC284" s="3"/>
    </row>
    <row r="285" spans="22:29" x14ac:dyDescent="0.2">
      <c r="V285" s="3"/>
      <c r="W285" s="3"/>
      <c r="X285" s="3"/>
      <c r="Y285" s="3"/>
      <c r="Z285" s="3"/>
      <c r="AA285" s="3"/>
      <c r="AB285" s="3"/>
      <c r="AC285" s="3"/>
    </row>
    <row r="286" spans="22:29" x14ac:dyDescent="0.2">
      <c r="V286" s="3"/>
      <c r="W286" s="3"/>
      <c r="X286" s="3"/>
      <c r="Y286" s="3"/>
      <c r="Z286" s="3"/>
      <c r="AA286" s="3"/>
      <c r="AB286" s="3"/>
      <c r="AC286" s="3"/>
    </row>
    <row r="287" spans="22:29" x14ac:dyDescent="0.2">
      <c r="V287" s="3"/>
      <c r="W287" s="3"/>
      <c r="X287" s="3"/>
      <c r="Y287" s="3"/>
      <c r="Z287" s="3"/>
      <c r="AA287" s="3"/>
      <c r="AB287" s="3"/>
      <c r="AC287" s="3"/>
    </row>
    <row r="288" spans="22:29" x14ac:dyDescent="0.2">
      <c r="V288" s="3"/>
      <c r="W288" s="3"/>
      <c r="X288" s="3"/>
      <c r="Y288" s="3"/>
      <c r="Z288" s="3"/>
      <c r="AA288" s="3"/>
      <c r="AB288" s="3"/>
      <c r="AC288" s="3"/>
    </row>
    <row r="289" spans="22:29" x14ac:dyDescent="0.2">
      <c r="V289" s="3"/>
      <c r="W289" s="3"/>
      <c r="X289" s="3"/>
      <c r="Y289" s="3"/>
      <c r="Z289" s="3"/>
      <c r="AA289" s="3"/>
      <c r="AB289" s="3"/>
      <c r="AC289" s="3"/>
    </row>
    <row r="290" spans="22:29" x14ac:dyDescent="0.2">
      <c r="V290" s="3"/>
      <c r="W290" s="3"/>
      <c r="X290" s="3"/>
      <c r="Y290" s="3"/>
      <c r="Z290" s="3"/>
      <c r="AA290" s="3"/>
      <c r="AB290" s="3"/>
      <c r="AC290" s="3"/>
    </row>
    <row r="291" spans="22:29" x14ac:dyDescent="0.2">
      <c r="V291" s="3"/>
      <c r="W291" s="3"/>
      <c r="X291" s="3"/>
      <c r="Y291" s="3"/>
      <c r="Z291" s="3"/>
      <c r="AA291" s="3"/>
      <c r="AB291" s="3"/>
      <c r="AC291" s="3"/>
    </row>
    <row r="292" spans="22:29" x14ac:dyDescent="0.2">
      <c r="V292" s="3"/>
      <c r="W292" s="3"/>
      <c r="X292" s="3"/>
      <c r="Y292" s="3"/>
      <c r="Z292" s="3"/>
      <c r="AA292" s="3"/>
      <c r="AB292" s="3"/>
      <c r="AC292" s="3"/>
    </row>
    <row r="293" spans="22:29" x14ac:dyDescent="0.2">
      <c r="V293" s="3"/>
      <c r="W293" s="3"/>
      <c r="X293" s="3"/>
      <c r="Y293" s="3"/>
      <c r="Z293" s="3"/>
      <c r="AA293" s="3"/>
      <c r="AB293" s="3"/>
      <c r="AC293" s="3"/>
    </row>
    <row r="294" spans="22:29" x14ac:dyDescent="0.2">
      <c r="V294" s="3"/>
      <c r="W294" s="3"/>
      <c r="X294" s="3"/>
      <c r="Y294" s="3"/>
      <c r="Z294" s="3"/>
      <c r="AA294" s="3"/>
      <c r="AB294" s="3"/>
      <c r="AC294" s="3"/>
    </row>
    <row r="295" spans="22:29" x14ac:dyDescent="0.2">
      <c r="V295" s="3"/>
      <c r="W295" s="3"/>
      <c r="X295" s="3"/>
      <c r="Y295" s="3"/>
      <c r="Z295" s="3"/>
      <c r="AA295" s="3"/>
      <c r="AB295" s="3"/>
      <c r="AC295" s="3"/>
    </row>
    <row r="296" spans="22:29" x14ac:dyDescent="0.2">
      <c r="V296" s="3"/>
      <c r="W296" s="3"/>
      <c r="X296" s="3"/>
      <c r="Y296" s="3"/>
      <c r="Z296" s="3"/>
      <c r="AA296" s="3"/>
      <c r="AB296" s="3"/>
      <c r="AC296" s="3"/>
    </row>
    <row r="297" spans="22:29" x14ac:dyDescent="0.2">
      <c r="V297" s="3"/>
      <c r="W297" s="3"/>
      <c r="X297" s="3"/>
      <c r="Y297" s="3"/>
      <c r="Z297" s="3"/>
      <c r="AA297" s="3"/>
      <c r="AB297" s="3"/>
      <c r="AC297" s="3"/>
    </row>
    <row r="298" spans="22:29" x14ac:dyDescent="0.2">
      <c r="V298" s="3"/>
      <c r="W298" s="3"/>
      <c r="X298" s="3"/>
      <c r="Y298" s="3"/>
      <c r="Z298" s="3"/>
      <c r="AA298" s="3"/>
      <c r="AB298" s="3"/>
      <c r="AC298" s="3"/>
    </row>
    <row r="299" spans="22:29" x14ac:dyDescent="0.2">
      <c r="V299" s="3"/>
      <c r="W299" s="3"/>
      <c r="X299" s="3"/>
      <c r="Y299" s="3"/>
      <c r="Z299" s="3"/>
      <c r="AA299" s="3"/>
      <c r="AB299" s="3"/>
      <c r="AC299" s="3"/>
    </row>
    <row r="300" spans="22:29" x14ac:dyDescent="0.2">
      <c r="V300" s="3"/>
      <c r="W300" s="3"/>
      <c r="X300" s="3"/>
      <c r="Y300" s="3"/>
      <c r="Z300" s="3"/>
      <c r="AA300" s="3"/>
      <c r="AB300" s="3"/>
      <c r="AC300" s="3"/>
    </row>
    <row r="301" spans="22:29" x14ac:dyDescent="0.2">
      <c r="V301" s="3"/>
      <c r="W301" s="3"/>
      <c r="X301" s="3"/>
      <c r="Y301" s="3"/>
      <c r="Z301" s="3"/>
      <c r="AA301" s="3"/>
      <c r="AB301" s="3"/>
      <c r="AC301" s="3"/>
    </row>
    <row r="302" spans="22:29" x14ac:dyDescent="0.2">
      <c r="V302" s="3"/>
      <c r="W302" s="3"/>
      <c r="X302" s="3"/>
      <c r="Y302" s="3"/>
      <c r="Z302" s="3"/>
      <c r="AA302" s="3"/>
      <c r="AB302" s="3"/>
      <c r="AC302" s="3"/>
    </row>
    <row r="303" spans="22:29" x14ac:dyDescent="0.2">
      <c r="V303" s="3"/>
      <c r="W303" s="3"/>
      <c r="X303" s="3"/>
      <c r="Y303" s="3"/>
      <c r="Z303" s="3"/>
      <c r="AA303" s="3"/>
      <c r="AB303" s="3"/>
      <c r="AC303" s="3"/>
    </row>
    <row r="304" spans="22:29" x14ac:dyDescent="0.2">
      <c r="V304" s="3"/>
      <c r="W304" s="3"/>
      <c r="X304" s="3"/>
      <c r="Y304" s="3"/>
      <c r="Z304" s="3"/>
      <c r="AA304" s="3"/>
      <c r="AB304" s="3"/>
      <c r="AC304" s="3"/>
    </row>
    <row r="305" spans="22:29" x14ac:dyDescent="0.2">
      <c r="V305" s="3"/>
      <c r="W305" s="3"/>
      <c r="X305" s="3"/>
      <c r="Y305" s="3"/>
      <c r="Z305" s="3"/>
      <c r="AA305" s="3"/>
      <c r="AB305" s="3"/>
      <c r="AC305" s="3"/>
    </row>
    <row r="306" spans="22:29" x14ac:dyDescent="0.2">
      <c r="V306" s="3"/>
      <c r="W306" s="3"/>
      <c r="X306" s="3"/>
      <c r="Y306" s="3"/>
      <c r="Z306" s="3"/>
      <c r="AA306" s="3"/>
      <c r="AB306" s="3"/>
      <c r="AC306" s="3"/>
    </row>
    <row r="307" spans="22:29" x14ac:dyDescent="0.2">
      <c r="V307" s="3"/>
      <c r="W307" s="3"/>
      <c r="X307" s="3"/>
      <c r="Y307" s="3"/>
      <c r="Z307" s="3"/>
      <c r="AA307" s="3"/>
      <c r="AB307" s="3"/>
      <c r="AC307" s="3"/>
    </row>
    <row r="308" spans="22:29" x14ac:dyDescent="0.2">
      <c r="V308" s="3"/>
      <c r="W308" s="3"/>
      <c r="X308" s="3"/>
      <c r="Y308" s="3"/>
      <c r="Z308" s="3"/>
      <c r="AA308" s="3"/>
      <c r="AB308" s="3"/>
      <c r="AC308" s="3"/>
    </row>
    <row r="309" spans="22:29" x14ac:dyDescent="0.2">
      <c r="V309" s="3"/>
      <c r="W309" s="3"/>
      <c r="X309" s="3"/>
      <c r="Y309" s="3"/>
      <c r="Z309" s="3"/>
      <c r="AA309" s="3"/>
      <c r="AB309" s="3"/>
      <c r="AC309" s="3"/>
    </row>
    <row r="310" spans="22:29" x14ac:dyDescent="0.2">
      <c r="V310" s="3"/>
      <c r="W310" s="3"/>
      <c r="X310" s="3"/>
      <c r="Y310" s="3"/>
      <c r="Z310" s="3"/>
      <c r="AA310" s="3"/>
      <c r="AB310" s="3"/>
      <c r="AC310" s="3"/>
    </row>
    <row r="311" spans="22:29" x14ac:dyDescent="0.2">
      <c r="V311" s="3"/>
      <c r="W311" s="3"/>
      <c r="X311" s="3"/>
      <c r="Y311" s="3"/>
      <c r="Z311" s="3"/>
      <c r="AA311" s="3"/>
      <c r="AB311" s="3"/>
      <c r="AC311" s="3"/>
    </row>
    <row r="312" spans="22:29" x14ac:dyDescent="0.2">
      <c r="V312" s="3"/>
      <c r="W312" s="3"/>
      <c r="X312" s="3"/>
      <c r="Y312" s="3"/>
      <c r="Z312" s="3"/>
      <c r="AA312" s="3"/>
      <c r="AB312" s="3"/>
      <c r="AC312" s="3"/>
    </row>
    <row r="313" spans="22:29" x14ac:dyDescent="0.2">
      <c r="V313" s="3"/>
      <c r="W313" s="3"/>
      <c r="X313" s="3"/>
      <c r="Y313" s="3"/>
      <c r="Z313" s="3"/>
      <c r="AA313" s="3"/>
      <c r="AB313" s="3"/>
      <c r="AC313" s="3"/>
    </row>
    <row r="314" spans="22:29" x14ac:dyDescent="0.2">
      <c r="V314" s="3"/>
      <c r="W314" s="3"/>
      <c r="X314" s="3"/>
      <c r="Y314" s="3"/>
      <c r="Z314" s="3"/>
      <c r="AA314" s="3"/>
      <c r="AB314" s="3"/>
      <c r="AC314" s="3"/>
    </row>
    <row r="315" spans="22:29" x14ac:dyDescent="0.2">
      <c r="V315" s="3"/>
      <c r="W315" s="3"/>
      <c r="X315" s="3"/>
      <c r="Y315" s="3"/>
      <c r="Z315" s="3"/>
      <c r="AA315" s="3"/>
      <c r="AB315" s="3"/>
      <c r="AC315" s="3"/>
    </row>
    <row r="316" spans="22:29" x14ac:dyDescent="0.2">
      <c r="V316" s="3"/>
      <c r="W316" s="3"/>
      <c r="X316" s="3"/>
      <c r="Y316" s="3"/>
      <c r="Z316" s="3"/>
      <c r="AA316" s="3"/>
      <c r="AB316" s="3"/>
      <c r="AC316" s="3"/>
    </row>
    <row r="317" spans="22:29" x14ac:dyDescent="0.2">
      <c r="V317" s="3"/>
      <c r="W317" s="3"/>
      <c r="X317" s="3"/>
      <c r="Y317" s="3"/>
      <c r="Z317" s="3"/>
      <c r="AA317" s="3"/>
      <c r="AB317" s="3"/>
      <c r="AC317" s="3"/>
    </row>
    <row r="318" spans="22:29" x14ac:dyDescent="0.2">
      <c r="V318" s="3"/>
      <c r="W318" s="3"/>
      <c r="X318" s="3"/>
      <c r="Y318" s="3"/>
      <c r="Z318" s="3"/>
      <c r="AA318" s="3"/>
      <c r="AB318" s="3"/>
      <c r="AC318" s="3"/>
    </row>
    <row r="319" spans="22:29" x14ac:dyDescent="0.2">
      <c r="V319" s="3"/>
      <c r="W319" s="3"/>
      <c r="X319" s="3"/>
      <c r="Y319" s="3"/>
      <c r="Z319" s="3"/>
      <c r="AA319" s="3"/>
      <c r="AB319" s="3"/>
      <c r="AC319" s="3"/>
    </row>
    <row r="320" spans="22:29" x14ac:dyDescent="0.2">
      <c r="V320" s="3"/>
      <c r="W320" s="3"/>
      <c r="X320" s="3"/>
      <c r="Y320" s="3"/>
      <c r="Z320" s="3"/>
      <c r="AA320" s="3"/>
      <c r="AB320" s="3"/>
      <c r="AC320" s="3"/>
    </row>
    <row r="321" spans="22:29" x14ac:dyDescent="0.2">
      <c r="V321" s="3"/>
      <c r="W321" s="3"/>
      <c r="X321" s="3"/>
      <c r="Y321" s="3"/>
      <c r="Z321" s="3"/>
      <c r="AA321" s="3"/>
      <c r="AB321" s="3"/>
      <c r="AC321" s="3"/>
    </row>
    <row r="322" spans="22:29" x14ac:dyDescent="0.2">
      <c r="V322" s="3"/>
      <c r="W322" s="3"/>
      <c r="X322" s="3"/>
      <c r="Y322" s="3"/>
      <c r="Z322" s="3"/>
      <c r="AA322" s="3"/>
      <c r="AB322" s="3"/>
      <c r="AC322" s="3"/>
    </row>
    <row r="323" spans="22:29" x14ac:dyDescent="0.2">
      <c r="V323" s="3"/>
      <c r="W323" s="3"/>
      <c r="X323" s="3"/>
      <c r="Y323" s="3"/>
      <c r="Z323" s="3"/>
      <c r="AA323" s="3"/>
      <c r="AB323" s="3"/>
      <c r="AC323" s="3"/>
    </row>
    <row r="324" spans="22:29" x14ac:dyDescent="0.2">
      <c r="V324" s="3"/>
      <c r="W324" s="3"/>
      <c r="X324" s="3"/>
      <c r="Y324" s="3"/>
      <c r="Z324" s="3"/>
      <c r="AA324" s="3"/>
      <c r="AB324" s="3"/>
      <c r="AC324" s="3"/>
    </row>
    <row r="325" spans="22:29" x14ac:dyDescent="0.2">
      <c r="V325" s="3"/>
      <c r="W325" s="3"/>
      <c r="X325" s="3"/>
      <c r="Y325" s="3"/>
      <c r="Z325" s="3"/>
      <c r="AA325" s="3"/>
      <c r="AB325" s="3"/>
      <c r="AC325" s="3"/>
    </row>
    <row r="326" spans="22:29" x14ac:dyDescent="0.2">
      <c r="V326" s="3"/>
      <c r="W326" s="3"/>
      <c r="X326" s="3"/>
      <c r="Y326" s="3"/>
      <c r="Z326" s="3"/>
      <c r="AA326" s="3"/>
      <c r="AB326" s="3"/>
      <c r="AC326" s="3"/>
    </row>
    <row r="327" spans="22:29" x14ac:dyDescent="0.2">
      <c r="V327" s="3"/>
      <c r="W327" s="3"/>
      <c r="X327" s="3"/>
      <c r="Y327" s="3"/>
      <c r="Z327" s="3"/>
      <c r="AA327" s="3"/>
      <c r="AB327" s="3"/>
      <c r="AC327" s="3"/>
    </row>
    <row r="328" spans="22:29" x14ac:dyDescent="0.2">
      <c r="V328" s="3"/>
      <c r="W328" s="3"/>
      <c r="X328" s="3"/>
      <c r="Y328" s="3"/>
      <c r="Z328" s="3"/>
      <c r="AA328" s="3"/>
      <c r="AB328" s="3"/>
      <c r="AC328" s="3"/>
    </row>
    <row r="329" spans="22:29" x14ac:dyDescent="0.2">
      <c r="V329" s="3"/>
      <c r="W329" s="3"/>
      <c r="X329" s="3"/>
      <c r="Y329" s="3"/>
      <c r="Z329" s="3"/>
      <c r="AA329" s="3"/>
      <c r="AB329" s="3"/>
      <c r="AC329" s="3"/>
    </row>
    <row r="330" spans="22:29" x14ac:dyDescent="0.2">
      <c r="V330" s="3"/>
      <c r="W330" s="3"/>
      <c r="X330" s="3"/>
      <c r="Y330" s="3"/>
      <c r="Z330" s="3"/>
      <c r="AA330" s="3"/>
      <c r="AB330" s="3"/>
      <c r="AC330" s="3"/>
    </row>
    <row r="331" spans="22:29" x14ac:dyDescent="0.2">
      <c r="V331" s="3"/>
      <c r="W331" s="3"/>
      <c r="X331" s="3"/>
      <c r="Y331" s="3"/>
      <c r="Z331" s="3"/>
      <c r="AA331" s="3"/>
      <c r="AB331" s="3"/>
      <c r="AC331" s="3"/>
    </row>
    <row r="332" spans="22:29" x14ac:dyDescent="0.2">
      <c r="V332" s="3"/>
      <c r="W332" s="3"/>
      <c r="X332" s="3"/>
      <c r="Y332" s="3"/>
      <c r="Z332" s="3"/>
      <c r="AA332" s="3"/>
      <c r="AB332" s="3"/>
      <c r="AC332" s="3"/>
    </row>
    <row r="333" spans="22:29" x14ac:dyDescent="0.2">
      <c r="V333" s="3"/>
      <c r="W333" s="3"/>
      <c r="X333" s="3"/>
      <c r="Y333" s="3"/>
      <c r="Z333" s="3"/>
      <c r="AA333" s="3"/>
      <c r="AB333" s="3"/>
      <c r="AC333" s="3"/>
    </row>
    <row r="334" spans="22:29" x14ac:dyDescent="0.2">
      <c r="V334" s="3"/>
      <c r="W334" s="3"/>
      <c r="X334" s="3"/>
      <c r="Y334" s="3"/>
      <c r="Z334" s="3"/>
      <c r="AA334" s="3"/>
      <c r="AB334" s="3"/>
      <c r="AC334" s="3"/>
    </row>
    <row r="335" spans="22:29" x14ac:dyDescent="0.2">
      <c r="V335" s="3"/>
      <c r="W335" s="3"/>
      <c r="X335" s="3"/>
      <c r="Y335" s="3"/>
      <c r="Z335" s="3"/>
      <c r="AA335" s="3"/>
      <c r="AB335" s="3"/>
      <c r="AC335" s="3"/>
    </row>
    <row r="336" spans="22:29" x14ac:dyDescent="0.2">
      <c r="V336" s="3"/>
      <c r="W336" s="3"/>
      <c r="X336" s="3"/>
      <c r="Y336" s="3"/>
      <c r="Z336" s="3"/>
      <c r="AA336" s="3"/>
      <c r="AB336" s="3"/>
      <c r="AC336" s="3"/>
    </row>
    <row r="337" spans="22:29" x14ac:dyDescent="0.2">
      <c r="V337" s="3"/>
      <c r="W337" s="3"/>
      <c r="X337" s="3"/>
      <c r="Y337" s="3"/>
      <c r="Z337" s="3"/>
      <c r="AA337" s="3"/>
      <c r="AB337" s="3"/>
      <c r="AC337" s="3"/>
    </row>
    <row r="338" spans="22:29" x14ac:dyDescent="0.2">
      <c r="V338" s="3"/>
      <c r="W338" s="3"/>
      <c r="X338" s="3"/>
      <c r="Y338" s="3"/>
      <c r="Z338" s="3"/>
      <c r="AA338" s="3"/>
      <c r="AB338" s="3"/>
      <c r="AC338" s="3"/>
    </row>
    <row r="339" spans="22:29" x14ac:dyDescent="0.2">
      <c r="V339" s="3"/>
      <c r="W339" s="3"/>
      <c r="X339" s="3"/>
      <c r="Y339" s="3"/>
      <c r="Z339" s="3"/>
      <c r="AA339" s="3"/>
      <c r="AB339" s="3"/>
      <c r="AC339" s="3"/>
    </row>
    <row r="340" spans="22:29" x14ac:dyDescent="0.2">
      <c r="V340" s="3"/>
      <c r="W340" s="3"/>
      <c r="X340" s="3"/>
      <c r="Y340" s="3"/>
      <c r="Z340" s="3"/>
      <c r="AA340" s="3"/>
      <c r="AB340" s="3"/>
      <c r="AC340" s="3"/>
    </row>
    <row r="341" spans="22:29" x14ac:dyDescent="0.2">
      <c r="V341" s="3"/>
      <c r="W341" s="3"/>
      <c r="X341" s="3"/>
      <c r="Y341" s="3"/>
      <c r="Z341" s="3"/>
      <c r="AA341" s="3"/>
      <c r="AB341" s="3"/>
      <c r="AC341" s="3"/>
    </row>
    <row r="342" spans="22:29" x14ac:dyDescent="0.2">
      <c r="V342" s="3"/>
      <c r="W342" s="3"/>
      <c r="X342" s="3"/>
      <c r="Y342" s="3"/>
      <c r="Z342" s="3"/>
      <c r="AA342" s="3"/>
      <c r="AB342" s="3"/>
      <c r="AC342" s="3"/>
    </row>
    <row r="343" spans="22:29" x14ac:dyDescent="0.2">
      <c r="V343" s="3"/>
      <c r="W343" s="3"/>
      <c r="X343" s="3"/>
      <c r="Y343" s="3"/>
      <c r="Z343" s="3"/>
      <c r="AA343" s="3"/>
      <c r="AB343" s="3"/>
      <c r="AC343" s="3"/>
    </row>
    <row r="344" spans="22:29" x14ac:dyDescent="0.2">
      <c r="V344" s="3"/>
      <c r="W344" s="3"/>
      <c r="X344" s="3"/>
      <c r="Y344" s="3"/>
      <c r="Z344" s="3"/>
      <c r="AA344" s="3"/>
      <c r="AB344" s="3"/>
      <c r="AC344" s="3"/>
    </row>
    <row r="345" spans="22:29" x14ac:dyDescent="0.2">
      <c r="V345" s="3"/>
      <c r="W345" s="3"/>
      <c r="X345" s="3"/>
      <c r="Y345" s="3"/>
      <c r="Z345" s="3"/>
      <c r="AA345" s="3"/>
      <c r="AB345" s="3"/>
      <c r="AC345" s="3"/>
    </row>
    <row r="346" spans="22:29" x14ac:dyDescent="0.2">
      <c r="V346" s="3"/>
      <c r="W346" s="3"/>
      <c r="X346" s="3"/>
      <c r="Y346" s="3"/>
      <c r="Z346" s="3"/>
      <c r="AA346" s="3"/>
      <c r="AB346" s="3"/>
      <c r="AC346" s="3"/>
    </row>
    <row r="347" spans="22:29" x14ac:dyDescent="0.2">
      <c r="V347" s="3"/>
      <c r="W347" s="3"/>
      <c r="X347" s="3"/>
      <c r="Y347" s="3"/>
      <c r="Z347" s="3"/>
      <c r="AA347" s="3"/>
      <c r="AB347" s="3"/>
      <c r="AC347" s="3"/>
    </row>
    <row r="348" spans="22:29" x14ac:dyDescent="0.2">
      <c r="V348" s="3"/>
      <c r="W348" s="3"/>
      <c r="X348" s="3"/>
      <c r="Y348" s="3"/>
      <c r="Z348" s="3"/>
      <c r="AA348" s="3"/>
      <c r="AB348" s="3"/>
      <c r="AC348" s="3"/>
    </row>
    <row r="349" spans="22:29" x14ac:dyDescent="0.2">
      <c r="V349" s="3"/>
      <c r="W349" s="3"/>
      <c r="X349" s="3"/>
      <c r="Y349" s="3"/>
      <c r="Z349" s="3"/>
      <c r="AA349" s="3"/>
      <c r="AB349" s="3"/>
      <c r="AC349" s="3"/>
    </row>
    <row r="350" spans="22:29" x14ac:dyDescent="0.2">
      <c r="V350" s="3"/>
      <c r="W350" s="3"/>
      <c r="X350" s="3"/>
      <c r="Y350" s="3"/>
      <c r="Z350" s="3"/>
      <c r="AA350" s="3"/>
      <c r="AB350" s="3"/>
      <c r="AC350" s="3"/>
    </row>
    <row r="351" spans="22:29" x14ac:dyDescent="0.2">
      <c r="V351" s="3"/>
      <c r="W351" s="3"/>
      <c r="X351" s="3"/>
      <c r="Y351" s="3"/>
      <c r="Z351" s="3"/>
      <c r="AA351" s="3"/>
      <c r="AB351" s="3"/>
      <c r="AC351" s="3"/>
    </row>
    <row r="352" spans="22:29" x14ac:dyDescent="0.2">
      <c r="V352" s="3"/>
      <c r="W352" s="3"/>
      <c r="X352" s="3"/>
      <c r="Y352" s="3"/>
      <c r="Z352" s="3"/>
      <c r="AA352" s="3"/>
      <c r="AB352" s="3"/>
      <c r="AC352" s="3"/>
    </row>
    <row r="353" spans="22:29" x14ac:dyDescent="0.2">
      <c r="V353" s="3"/>
      <c r="W353" s="3"/>
      <c r="X353" s="3"/>
      <c r="Y353" s="3"/>
      <c r="Z353" s="3"/>
      <c r="AA353" s="3"/>
      <c r="AB353" s="3"/>
      <c r="AC353" s="3"/>
    </row>
    <row r="354" spans="22:29" x14ac:dyDescent="0.2">
      <c r="V354" s="3"/>
      <c r="W354" s="3"/>
      <c r="X354" s="3"/>
      <c r="Y354" s="3"/>
      <c r="Z354" s="3"/>
      <c r="AA354" s="3"/>
      <c r="AB354" s="3"/>
      <c r="AC354" s="3"/>
    </row>
    <row r="355" spans="22:29" x14ac:dyDescent="0.2">
      <c r="V355" s="3"/>
      <c r="W355" s="3"/>
      <c r="X355" s="3"/>
      <c r="Y355" s="3"/>
      <c r="Z355" s="3"/>
      <c r="AA355" s="3"/>
      <c r="AB355" s="3"/>
      <c r="AC355" s="3"/>
    </row>
    <row r="356" spans="22:29" x14ac:dyDescent="0.2">
      <c r="V356" s="3"/>
      <c r="W356" s="3"/>
      <c r="X356" s="3"/>
      <c r="Y356" s="3"/>
      <c r="Z356" s="3"/>
      <c r="AA356" s="3"/>
      <c r="AB356" s="3"/>
      <c r="AC356" s="3"/>
    </row>
    <row r="357" spans="22:29" x14ac:dyDescent="0.2">
      <c r="V357" s="3"/>
      <c r="W357" s="3"/>
      <c r="X357" s="3"/>
      <c r="Y357" s="3"/>
      <c r="Z357" s="3"/>
      <c r="AA357" s="3"/>
      <c r="AB357" s="3"/>
      <c r="AC357" s="3"/>
    </row>
    <row r="358" spans="22:29" x14ac:dyDescent="0.2">
      <c r="V358" s="3"/>
      <c r="W358" s="3"/>
      <c r="X358" s="3"/>
      <c r="Y358" s="3"/>
      <c r="Z358" s="3"/>
      <c r="AA358" s="3"/>
      <c r="AB358" s="3"/>
      <c r="AC358" s="3"/>
    </row>
    <row r="359" spans="22:29" x14ac:dyDescent="0.2">
      <c r="V359" s="3"/>
      <c r="W359" s="3"/>
      <c r="X359" s="3"/>
      <c r="Y359" s="3"/>
      <c r="Z359" s="3"/>
      <c r="AA359" s="3"/>
      <c r="AB359" s="3"/>
      <c r="AC359" s="3"/>
    </row>
    <row r="360" spans="22:29" x14ac:dyDescent="0.2">
      <c r="V360" s="3"/>
      <c r="W360" s="3"/>
      <c r="X360" s="3"/>
      <c r="Y360" s="3"/>
      <c r="Z360" s="3"/>
      <c r="AA360" s="3"/>
      <c r="AB360" s="3"/>
      <c r="AC360" s="3"/>
    </row>
    <row r="361" spans="22:29" x14ac:dyDescent="0.2">
      <c r="V361" s="3"/>
      <c r="W361" s="3"/>
      <c r="X361" s="3"/>
      <c r="Y361" s="3"/>
      <c r="Z361" s="3"/>
      <c r="AA361" s="3"/>
      <c r="AB361" s="3"/>
      <c r="AC361" s="3"/>
    </row>
    <row r="362" spans="22:29" x14ac:dyDescent="0.2">
      <c r="V362" s="3"/>
      <c r="W362" s="3"/>
      <c r="X362" s="3"/>
      <c r="Y362" s="3"/>
      <c r="Z362" s="3"/>
      <c r="AA362" s="3"/>
      <c r="AB362" s="3"/>
      <c r="AC362" s="3"/>
    </row>
    <row r="363" spans="22:29" x14ac:dyDescent="0.2">
      <c r="V363" s="3"/>
      <c r="W363" s="3"/>
      <c r="X363" s="3"/>
      <c r="Y363" s="3"/>
      <c r="Z363" s="3"/>
      <c r="AA363" s="3"/>
      <c r="AB363" s="3"/>
      <c r="AC363" s="3"/>
    </row>
    <row r="364" spans="22:29" x14ac:dyDescent="0.2">
      <c r="V364" s="3"/>
      <c r="W364" s="3"/>
      <c r="X364" s="3"/>
      <c r="Y364" s="3"/>
      <c r="Z364" s="3"/>
      <c r="AA364" s="3"/>
      <c r="AB364" s="3"/>
      <c r="AC364" s="3"/>
    </row>
    <row r="365" spans="22:29" x14ac:dyDescent="0.2">
      <c r="V365" s="3"/>
      <c r="W365" s="3"/>
      <c r="X365" s="3"/>
      <c r="Y365" s="3"/>
      <c r="Z365" s="3"/>
      <c r="AA365" s="3"/>
      <c r="AB365" s="3"/>
      <c r="AC365" s="3"/>
    </row>
    <row r="366" spans="22:29" x14ac:dyDescent="0.2">
      <c r="V366" s="3"/>
      <c r="W366" s="3"/>
      <c r="X366" s="3"/>
      <c r="Y366" s="3"/>
      <c r="Z366" s="3"/>
      <c r="AA366" s="3"/>
      <c r="AB366" s="3"/>
      <c r="AC366" s="3"/>
    </row>
    <row r="367" spans="22:29" x14ac:dyDescent="0.2">
      <c r="V367" s="3"/>
      <c r="W367" s="3"/>
      <c r="X367" s="3"/>
      <c r="Y367" s="3"/>
      <c r="Z367" s="3"/>
      <c r="AA367" s="3"/>
      <c r="AB367" s="3"/>
      <c r="AC367" s="3"/>
    </row>
    <row r="368" spans="22:29" x14ac:dyDescent="0.2">
      <c r="V368" s="3"/>
      <c r="W368" s="3"/>
      <c r="X368" s="3"/>
      <c r="Y368" s="3"/>
      <c r="Z368" s="3"/>
      <c r="AA368" s="3"/>
      <c r="AB368" s="3"/>
      <c r="AC368" s="3"/>
    </row>
    <row r="369" spans="22:29" x14ac:dyDescent="0.2">
      <c r="V369" s="3"/>
      <c r="W369" s="3"/>
      <c r="X369" s="3"/>
      <c r="Y369" s="3"/>
      <c r="Z369" s="3"/>
      <c r="AA369" s="3"/>
      <c r="AB369" s="3"/>
      <c r="AC369" s="3"/>
    </row>
    <row r="370" spans="22:29" x14ac:dyDescent="0.2">
      <c r="V370" s="3"/>
      <c r="W370" s="3"/>
      <c r="X370" s="3"/>
      <c r="Y370" s="3"/>
      <c r="Z370" s="3"/>
      <c r="AA370" s="3"/>
      <c r="AB370" s="3"/>
      <c r="AC370" s="3"/>
    </row>
    <row r="371" spans="22:29" x14ac:dyDescent="0.2">
      <c r="V371" s="3"/>
      <c r="W371" s="3"/>
      <c r="X371" s="3"/>
      <c r="Y371" s="3"/>
      <c r="Z371" s="3"/>
      <c r="AA371" s="3"/>
      <c r="AB371" s="3"/>
      <c r="AC371" s="3"/>
    </row>
    <row r="372" spans="22:29" x14ac:dyDescent="0.2">
      <c r="V372" s="3"/>
      <c r="W372" s="3"/>
      <c r="X372" s="3"/>
      <c r="Y372" s="3"/>
      <c r="Z372" s="3"/>
      <c r="AA372" s="3"/>
      <c r="AB372" s="3"/>
      <c r="AC372" s="3"/>
    </row>
    <row r="373" spans="22:29" x14ac:dyDescent="0.2">
      <c r="V373" s="3"/>
      <c r="W373" s="3"/>
      <c r="X373" s="3"/>
      <c r="Y373" s="3"/>
      <c r="Z373" s="3"/>
      <c r="AA373" s="3"/>
      <c r="AB373" s="3"/>
      <c r="AC373" s="3"/>
    </row>
    <row r="374" spans="22:29" x14ac:dyDescent="0.2">
      <c r="V374" s="3"/>
      <c r="W374" s="3"/>
      <c r="X374" s="3"/>
      <c r="Y374" s="3"/>
      <c r="Z374" s="3"/>
      <c r="AA374" s="3"/>
      <c r="AB374" s="3"/>
      <c r="AC374" s="3"/>
    </row>
    <row r="375" spans="22:29" x14ac:dyDescent="0.2">
      <c r="V375" s="3"/>
      <c r="W375" s="3"/>
      <c r="X375" s="3"/>
      <c r="Y375" s="3"/>
      <c r="Z375" s="3"/>
      <c r="AA375" s="3"/>
      <c r="AB375" s="3"/>
      <c r="AC375" s="3"/>
    </row>
    <row r="376" spans="22:29" x14ac:dyDescent="0.2">
      <c r="V376" s="3"/>
      <c r="W376" s="3"/>
      <c r="X376" s="3"/>
      <c r="Y376" s="3"/>
      <c r="Z376" s="3"/>
      <c r="AA376" s="3"/>
      <c r="AB376" s="3"/>
      <c r="AC376" s="3"/>
    </row>
    <row r="377" spans="22:29" x14ac:dyDescent="0.2">
      <c r="V377" s="3"/>
      <c r="W377" s="3"/>
      <c r="X377" s="3"/>
      <c r="Y377" s="3"/>
      <c r="Z377" s="3"/>
      <c r="AA377" s="3"/>
      <c r="AB377" s="3"/>
      <c r="AC377" s="3"/>
    </row>
    <row r="378" spans="22:29" x14ac:dyDescent="0.2">
      <c r="V378" s="3"/>
      <c r="W378" s="3"/>
      <c r="X378" s="3"/>
      <c r="Y378" s="3"/>
      <c r="Z378" s="3"/>
      <c r="AA378" s="3"/>
      <c r="AB378" s="3"/>
      <c r="AC378" s="3"/>
    </row>
    <row r="379" spans="22:29" x14ac:dyDescent="0.2">
      <c r="V379" s="3"/>
      <c r="W379" s="3"/>
      <c r="X379" s="3"/>
      <c r="Y379" s="3"/>
      <c r="Z379" s="3"/>
      <c r="AA379" s="3"/>
      <c r="AB379" s="3"/>
      <c r="AC379" s="3"/>
    </row>
    <row r="380" spans="22:29" x14ac:dyDescent="0.2">
      <c r="V380" s="3"/>
      <c r="W380" s="3"/>
      <c r="X380" s="3"/>
      <c r="Y380" s="3"/>
      <c r="Z380" s="3"/>
      <c r="AA380" s="3"/>
      <c r="AB380" s="3"/>
      <c r="AC380" s="3"/>
    </row>
    <row r="381" spans="22:29" x14ac:dyDescent="0.2">
      <c r="V381" s="3"/>
      <c r="W381" s="3"/>
      <c r="X381" s="3"/>
      <c r="Y381" s="3"/>
      <c r="Z381" s="3"/>
      <c r="AA381" s="3"/>
      <c r="AB381" s="3"/>
      <c r="AC381" s="3"/>
    </row>
  </sheetData>
  <sheetProtection algorithmName="SHA-512" hashValue="nmcOJQUzqDANfX/BfFjj6XLJd/at+d4GmBC2TXCsetgYnxchq8zflihh/h/FXZiQO3kVgi5tH1VEfFG06pgHhg==" saltValue="SZYZQuWVkX5Bih833jePxw==" spinCount="100000" sheet="1" selectLockedCells="1"/>
  <autoFilter ref="T2:AD255" xr:uid="{C2D30F08-985A-814F-AD56-66F72713509B}"/>
  <sortState xmlns:xlrd2="http://schemas.microsoft.com/office/spreadsheetml/2017/richdata2" ref="T116:AD195">
    <sortCondition ref="U116:U195"/>
  </sortState>
  <mergeCells count="14">
    <mergeCell ref="D52:F52"/>
    <mergeCell ref="G52:J52"/>
    <mergeCell ref="A54:A64"/>
    <mergeCell ref="D6:F6"/>
    <mergeCell ref="G6:J6"/>
    <mergeCell ref="D24:F24"/>
    <mergeCell ref="G24:J24"/>
    <mergeCell ref="A26:A36"/>
    <mergeCell ref="D38:F38"/>
    <mergeCell ref="G38:J38"/>
    <mergeCell ref="A40:A50"/>
    <mergeCell ref="G10:J10"/>
    <mergeCell ref="D10:F10"/>
    <mergeCell ref="A12:A22"/>
  </mergeCells>
  <conditionalFormatting sqref="E51">
    <cfRule type="cellIs" dxfId="0" priority="12" operator="greaterThan">
      <formula>30</formula>
    </cfRule>
  </conditionalFormatting>
  <dataValidations count="4">
    <dataValidation type="list" allowBlank="1" showInputMessage="1" showErrorMessage="1" sqref="B37 B51" xr:uid="{EE890DA4-5D93-774D-A902-78347F6BE1E0}">
      <formula1>$U$8:$U$71</formula1>
    </dataValidation>
    <dataValidation type="list" allowBlank="1" showInputMessage="1" showErrorMessage="1" sqref="B12:B21" xr:uid="{DEDB247B-4057-4944-8B4F-6C5F52AFA8E4}">
      <formula1>$U$116:$U$195</formula1>
    </dataValidation>
    <dataValidation type="list" allowBlank="1" showInputMessage="1" showErrorMessage="1" sqref="B54:B63" xr:uid="{D77611FD-8458-F64C-9972-537AB75101DA}">
      <formula1>$U$196:$U$257</formula1>
    </dataValidation>
    <dataValidation type="list" allowBlank="1" showInputMessage="1" showErrorMessage="1" sqref="B26:B35 B40:B49" xr:uid="{75FB3688-B614-9E42-B280-3BBE9E64E379}">
      <formula1>$U$3:$U$115</formula1>
    </dataValidation>
  </dataValidations>
  <pageMargins left="0.7" right="0.7" top="0.75" bottom="0.75" header="0.3" footer="0.3"/>
  <pageSetup paperSize="9" orientation="portrait" horizontalDpi="0" verticalDpi="0"/>
  <ignoredErrors>
    <ignoredError sqref="M15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8E3B-564A-CB43-9675-73BF9F7A7074}">
  <dimension ref="B7:K51"/>
  <sheetViews>
    <sheetView showGridLines="0" showRowColHeaders="0" zoomScaleNormal="100" workbookViewId="0">
      <selection activeCell="G2" sqref="G2"/>
    </sheetView>
  </sheetViews>
  <sheetFormatPr baseColWidth="10" defaultRowHeight="16" x14ac:dyDescent="0.2"/>
  <cols>
    <col min="2" max="2" width="41.1640625" bestFit="1" customWidth="1"/>
    <col min="3" max="3" width="6" bestFit="1" customWidth="1"/>
    <col min="4" max="4" width="8.33203125" bestFit="1" customWidth="1"/>
    <col min="5" max="5" width="12.5" bestFit="1" customWidth="1"/>
    <col min="6" max="6" width="6.83203125" bestFit="1" customWidth="1"/>
    <col min="7" max="7" width="5.33203125" bestFit="1" customWidth="1"/>
    <col min="8" max="8" width="17.6640625" bestFit="1" customWidth="1"/>
    <col min="9" max="9" width="7.83203125" bestFit="1" customWidth="1"/>
    <col min="10" max="10" width="13.1640625" bestFit="1" customWidth="1"/>
    <col min="11" max="11" width="67.6640625" customWidth="1"/>
  </cols>
  <sheetData>
    <row r="7" spans="2:11" ht="26" x14ac:dyDescent="0.3">
      <c r="B7" s="39" t="s">
        <v>222</v>
      </c>
      <c r="C7" s="39"/>
      <c r="D7" s="39"/>
      <c r="E7" s="39"/>
      <c r="F7" s="39"/>
      <c r="G7" s="39"/>
      <c r="H7" s="39"/>
      <c r="I7" s="39"/>
      <c r="J7" s="39"/>
      <c r="K7" s="39"/>
    </row>
    <row r="9" spans="2:11" x14ac:dyDescent="0.2">
      <c r="B9" s="28" t="s">
        <v>130</v>
      </c>
      <c r="C9" s="29" t="s">
        <v>54</v>
      </c>
      <c r="D9" s="29" t="s">
        <v>131</v>
      </c>
      <c r="E9" s="29" t="s">
        <v>48</v>
      </c>
      <c r="F9" s="29" t="s">
        <v>132</v>
      </c>
      <c r="G9" s="29" t="s">
        <v>4</v>
      </c>
      <c r="H9" s="29" t="s">
        <v>55</v>
      </c>
      <c r="I9" s="29" t="s">
        <v>50</v>
      </c>
      <c r="J9" s="29" t="s">
        <v>212</v>
      </c>
      <c r="K9" s="29" t="s">
        <v>213</v>
      </c>
    </row>
    <row r="10" spans="2:11" x14ac:dyDescent="0.2">
      <c r="B10" s="23" t="s">
        <v>145</v>
      </c>
      <c r="C10" s="24">
        <v>5.10948905109489</v>
      </c>
      <c r="D10" s="24">
        <v>14.598540145985401</v>
      </c>
      <c r="E10" s="24">
        <v>2.773722627737226</v>
      </c>
      <c r="F10" s="24">
        <v>1.2408759124087592</v>
      </c>
      <c r="G10" s="24">
        <v>0.65693430656934304</v>
      </c>
      <c r="H10" s="24">
        <v>2.1167883211678831</v>
      </c>
      <c r="I10" s="24">
        <v>117.51824817518248</v>
      </c>
      <c r="J10" s="24" t="s">
        <v>214</v>
      </c>
      <c r="K10" s="24"/>
    </row>
    <row r="11" spans="2:11" x14ac:dyDescent="0.2">
      <c r="B11" s="23" t="s">
        <v>137</v>
      </c>
      <c r="C11" s="24">
        <v>8.4967320261437909</v>
      </c>
      <c r="D11" s="24">
        <v>19.607843137254903</v>
      </c>
      <c r="E11" s="24">
        <v>0.45751633986928103</v>
      </c>
      <c r="F11" s="24">
        <v>0.19607843137254902</v>
      </c>
      <c r="G11" s="24">
        <v>6.535947712418301E-2</v>
      </c>
      <c r="H11" s="24">
        <v>0.39215686274509803</v>
      </c>
      <c r="I11" s="24">
        <v>160.78431372549019</v>
      </c>
      <c r="J11" s="24" t="s">
        <v>214</v>
      </c>
      <c r="K11" s="24"/>
    </row>
    <row r="12" spans="2:11" x14ac:dyDescent="0.2">
      <c r="B12" s="23" t="s">
        <v>160</v>
      </c>
      <c r="C12" s="24">
        <v>15.74468085106383</v>
      </c>
      <c r="D12" s="24">
        <v>11.063829787234043</v>
      </c>
      <c r="E12" s="24">
        <v>4.2553191489361701</v>
      </c>
      <c r="F12" s="24">
        <v>0.93617021276595758</v>
      </c>
      <c r="G12" s="24">
        <v>1.2340425531914894</v>
      </c>
      <c r="H12" s="24">
        <v>3.0212765957446805</v>
      </c>
      <c r="I12" s="24">
        <v>194.89361702127661</v>
      </c>
      <c r="J12" s="24" t="s">
        <v>214</v>
      </c>
      <c r="K12" s="24"/>
    </row>
    <row r="13" spans="2:11" x14ac:dyDescent="0.2">
      <c r="B13" s="23" t="s">
        <v>124</v>
      </c>
      <c r="C13" s="24">
        <v>6.567164179104477</v>
      </c>
      <c r="D13" s="24">
        <v>9.8507462686567155</v>
      </c>
      <c r="E13" s="24">
        <v>5.6716417910447756</v>
      </c>
      <c r="F13" s="24">
        <v>0.83582089552238792</v>
      </c>
      <c r="G13" s="24">
        <v>0.80597014925373134</v>
      </c>
      <c r="H13" s="24">
        <v>4.8656716417910442</v>
      </c>
      <c r="I13" s="24">
        <v>126.86567164179104</v>
      </c>
      <c r="J13" s="24" t="s">
        <v>214</v>
      </c>
      <c r="K13" s="24"/>
    </row>
    <row r="14" spans="2:11" x14ac:dyDescent="0.2">
      <c r="B14" s="23" t="s">
        <v>123</v>
      </c>
      <c r="C14" s="24">
        <v>2.3664122137404582</v>
      </c>
      <c r="D14" s="24">
        <v>7.888040712468193</v>
      </c>
      <c r="E14" s="24">
        <v>3.8167938931297711</v>
      </c>
      <c r="F14" s="24">
        <v>0.83969465648854957</v>
      </c>
      <c r="G14" s="24">
        <v>0.4580152671755725</v>
      </c>
      <c r="H14" s="24">
        <v>3.3587786259541983</v>
      </c>
      <c r="I14" s="24">
        <v>69.465648854961827</v>
      </c>
      <c r="J14" s="24" t="s">
        <v>214</v>
      </c>
      <c r="K14" s="24"/>
    </row>
    <row r="15" spans="2:11" x14ac:dyDescent="0.2">
      <c r="B15" s="23" t="s">
        <v>122</v>
      </c>
      <c r="C15" s="24">
        <v>2.5706940874035986</v>
      </c>
      <c r="D15" s="24">
        <v>4.8843187660668379</v>
      </c>
      <c r="E15" s="24">
        <v>4.1131105398457581</v>
      </c>
      <c r="F15" s="24">
        <v>1.4910025706940873</v>
      </c>
      <c r="G15" s="24">
        <v>0.74550128534704363</v>
      </c>
      <c r="H15" s="24">
        <v>3.3676092544987144</v>
      </c>
      <c r="I15" s="24">
        <v>64.010282776349612</v>
      </c>
      <c r="J15" s="24" t="s">
        <v>214</v>
      </c>
      <c r="K15" s="24"/>
    </row>
    <row r="16" spans="2:11" x14ac:dyDescent="0.2">
      <c r="B16" s="23" t="s">
        <v>144</v>
      </c>
      <c r="C16" s="24">
        <v>4.8044692737430159</v>
      </c>
      <c r="D16" s="24">
        <v>16.201117318435752</v>
      </c>
      <c r="E16" s="24">
        <v>1.6201117318435754</v>
      </c>
      <c r="F16" s="24">
        <v>0.83798882681564235</v>
      </c>
      <c r="G16" s="24">
        <v>0.39106145251396646</v>
      </c>
      <c r="H16" s="24">
        <v>1.229050279329609</v>
      </c>
      <c r="I16" s="24">
        <v>118.43575418994412</v>
      </c>
      <c r="J16" s="24" t="s">
        <v>214</v>
      </c>
      <c r="K16" s="24"/>
    </row>
    <row r="17" spans="2:11" x14ac:dyDescent="0.2">
      <c r="B17" s="23" t="s">
        <v>139</v>
      </c>
      <c r="C17" s="24">
        <v>9.6418732782369148</v>
      </c>
      <c r="D17" s="24">
        <v>10.192837465564738</v>
      </c>
      <c r="E17" s="24">
        <v>7.1625344352617084</v>
      </c>
      <c r="F17" s="24">
        <v>0.68870523415977969</v>
      </c>
      <c r="G17" s="24">
        <v>1.0743801652892562</v>
      </c>
      <c r="H17" s="24">
        <v>6.0881542699724527</v>
      </c>
      <c r="I17" s="24">
        <v>157.02479338842974</v>
      </c>
      <c r="J17" s="24" t="s">
        <v>215</v>
      </c>
      <c r="K17" s="24"/>
    </row>
    <row r="18" spans="2:11" x14ac:dyDescent="0.2">
      <c r="B18" s="23" t="s">
        <v>112</v>
      </c>
      <c r="C18" s="24">
        <v>4.0163934426229515</v>
      </c>
      <c r="D18" s="24">
        <v>5.081967213114754</v>
      </c>
      <c r="E18" s="24">
        <v>4.5081967213114753</v>
      </c>
      <c r="F18" s="24">
        <v>1.8032786885245904</v>
      </c>
      <c r="G18" s="24">
        <v>1.4754098360655739</v>
      </c>
      <c r="H18" s="24">
        <v>3.0327868852459017</v>
      </c>
      <c r="I18" s="24">
        <v>72.131147540983605</v>
      </c>
      <c r="J18" s="24" t="s">
        <v>214</v>
      </c>
      <c r="K18" s="24"/>
    </row>
    <row r="19" spans="2:11" x14ac:dyDescent="0.2">
      <c r="B19" s="23" t="s">
        <v>113</v>
      </c>
      <c r="C19" s="24">
        <v>22.72727272727273</v>
      </c>
      <c r="D19" s="24">
        <v>10.795454545454547</v>
      </c>
      <c r="E19" s="24">
        <v>0.56818181818181823</v>
      </c>
      <c r="F19" s="24">
        <v>0.34090909090909094</v>
      </c>
      <c r="G19" s="24">
        <v>0</v>
      </c>
      <c r="H19" s="24">
        <v>0.56818181818181823</v>
      </c>
      <c r="I19" s="24">
        <v>248.86363636363637</v>
      </c>
      <c r="J19" s="24" t="s">
        <v>214</v>
      </c>
      <c r="K19" s="24"/>
    </row>
    <row r="20" spans="2:11" x14ac:dyDescent="0.2">
      <c r="B20" s="23" t="s">
        <v>163</v>
      </c>
      <c r="C20" s="24">
        <v>7.7625570776255701</v>
      </c>
      <c r="D20" s="24">
        <v>11.87214611872146</v>
      </c>
      <c r="E20" s="24">
        <v>4.2009132420091317</v>
      </c>
      <c r="F20" s="24">
        <v>2.420091324200913</v>
      </c>
      <c r="G20" s="24">
        <v>0.91324200913242004</v>
      </c>
      <c r="H20" s="24">
        <v>3.2876712328767117</v>
      </c>
      <c r="I20" s="24">
        <v>134.24657534246575</v>
      </c>
      <c r="J20" s="24" t="s">
        <v>214</v>
      </c>
      <c r="K20" s="24"/>
    </row>
    <row r="21" spans="2:11" x14ac:dyDescent="0.2">
      <c r="B21" s="23" t="s">
        <v>121</v>
      </c>
      <c r="C21" s="24">
        <v>2.6282051282051282</v>
      </c>
      <c r="D21" s="24">
        <v>16.025641025641026</v>
      </c>
      <c r="E21" s="24">
        <v>0.19230769230769232</v>
      </c>
      <c r="F21" s="24">
        <v>0</v>
      </c>
      <c r="G21" s="24">
        <v>6.4102564102564111E-2</v>
      </c>
      <c r="H21" s="24">
        <v>0.12820512820512819</v>
      </c>
      <c r="I21" s="24">
        <v>91.025641025641036</v>
      </c>
      <c r="J21" s="24" t="s">
        <v>214</v>
      </c>
      <c r="K21" s="24"/>
    </row>
    <row r="22" spans="2:11" x14ac:dyDescent="0.2">
      <c r="B22" s="23" t="s">
        <v>136</v>
      </c>
      <c r="C22" s="24">
        <v>1.8258426966292136</v>
      </c>
      <c r="D22" s="24">
        <v>5.1966292134831464</v>
      </c>
      <c r="E22" s="24">
        <v>2.106741573033708</v>
      </c>
      <c r="F22" s="24">
        <v>1.0674157303370786</v>
      </c>
      <c r="G22" s="24">
        <v>0.73033707865168551</v>
      </c>
      <c r="H22" s="24">
        <v>1.3764044943820226</v>
      </c>
      <c r="I22" s="24">
        <v>44.522471910112365</v>
      </c>
      <c r="J22" s="24" t="s">
        <v>214</v>
      </c>
      <c r="K22" s="24" t="s">
        <v>216</v>
      </c>
    </row>
    <row r="23" spans="2:11" x14ac:dyDescent="0.2">
      <c r="B23" s="23" t="s">
        <v>143</v>
      </c>
      <c r="C23" s="24">
        <v>20</v>
      </c>
      <c r="D23" s="24">
        <v>16.181818181818183</v>
      </c>
      <c r="E23" s="24">
        <v>0.72727272727272729</v>
      </c>
      <c r="F23" s="24">
        <v>0.18181818181818182</v>
      </c>
      <c r="G23" s="24">
        <v>0.18181818181818182</v>
      </c>
      <c r="H23" s="24">
        <v>0.54545454545454553</v>
      </c>
      <c r="I23" s="24">
        <v>250.90909090909091</v>
      </c>
      <c r="J23" s="24" t="s">
        <v>214</v>
      </c>
      <c r="K23" s="24"/>
    </row>
    <row r="24" spans="2:11" x14ac:dyDescent="0.2">
      <c r="B24" s="23" t="s">
        <v>140</v>
      </c>
      <c r="C24" s="24">
        <v>2.6548672566371683</v>
      </c>
      <c r="D24" s="24">
        <v>6.8584070796460184</v>
      </c>
      <c r="E24" s="24">
        <v>3.7610619469026552</v>
      </c>
      <c r="F24" s="24">
        <v>1.3716814159292037</v>
      </c>
      <c r="G24" s="24">
        <v>0.6415929203539823</v>
      </c>
      <c r="H24" s="24">
        <v>3.1194690265486726</v>
      </c>
      <c r="I24" s="24">
        <v>77.654867256637175</v>
      </c>
      <c r="J24" s="24" t="s">
        <v>214</v>
      </c>
      <c r="K24" s="24" t="s">
        <v>217</v>
      </c>
    </row>
    <row r="25" spans="2:11" x14ac:dyDescent="0.2">
      <c r="B25" s="23" t="s">
        <v>120</v>
      </c>
      <c r="C25" s="24">
        <v>9.9502487562189064</v>
      </c>
      <c r="D25" s="24">
        <v>14.427860696517413</v>
      </c>
      <c r="E25" s="24">
        <v>2.4378109452736321</v>
      </c>
      <c r="F25" s="24">
        <v>1.0447761194029852</v>
      </c>
      <c r="G25" s="24">
        <v>0.54726368159203986</v>
      </c>
      <c r="H25" s="24">
        <v>1.8905472636815923</v>
      </c>
      <c r="I25" s="24">
        <v>158.70646766169153</v>
      </c>
      <c r="J25" s="24" t="s">
        <v>214</v>
      </c>
      <c r="K25" s="24"/>
    </row>
    <row r="26" spans="2:11" x14ac:dyDescent="0.2">
      <c r="B26" s="23" t="s">
        <v>119</v>
      </c>
      <c r="C26" s="24">
        <v>4.6428571428571432</v>
      </c>
      <c r="D26" s="24">
        <v>11.785714285714286</v>
      </c>
      <c r="E26" s="24">
        <v>5.3571428571428577</v>
      </c>
      <c r="F26" s="24">
        <v>1.3571428571428572</v>
      </c>
      <c r="G26" s="24">
        <v>1.4642857142857142</v>
      </c>
      <c r="H26" s="24">
        <v>3.8928571428571432</v>
      </c>
      <c r="I26" s="24">
        <v>108.57142857142857</v>
      </c>
      <c r="J26" s="24" t="s">
        <v>214</v>
      </c>
      <c r="K26" s="24"/>
    </row>
    <row r="27" spans="2:11" x14ac:dyDescent="0.2">
      <c r="B27" s="23" t="s">
        <v>135</v>
      </c>
      <c r="C27" s="24">
        <v>5.4605263157894743</v>
      </c>
      <c r="D27" s="24">
        <v>20.394736842105264</v>
      </c>
      <c r="E27" s="24">
        <v>1.3815789473684212</v>
      </c>
      <c r="F27" s="24">
        <v>0.13157894736842107</v>
      </c>
      <c r="G27" s="24">
        <v>0.46052631578947367</v>
      </c>
      <c r="H27" s="24">
        <v>0.92105263157894757</v>
      </c>
      <c r="I27" s="24">
        <v>138.81578947368422</v>
      </c>
      <c r="J27" s="24" t="s">
        <v>214</v>
      </c>
      <c r="K27" s="24"/>
    </row>
    <row r="28" spans="2:11" x14ac:dyDescent="0.2">
      <c r="B28" s="23" t="s">
        <v>118</v>
      </c>
      <c r="C28" s="24">
        <v>4.1775456919060057</v>
      </c>
      <c r="D28" s="24">
        <v>7.8328981723237607</v>
      </c>
      <c r="E28" s="24">
        <v>3.1331592689295045</v>
      </c>
      <c r="F28" s="24">
        <v>1.5143603133159269</v>
      </c>
      <c r="G28" s="24">
        <v>0.75718015665796345</v>
      </c>
      <c r="H28" s="24">
        <v>2.3759791122715406</v>
      </c>
      <c r="I28" s="24">
        <v>92.95039164490862</v>
      </c>
      <c r="J28" s="24" t="s">
        <v>214</v>
      </c>
      <c r="K28" s="24"/>
    </row>
    <row r="29" spans="2:11" x14ac:dyDescent="0.2">
      <c r="B29" s="23" t="s">
        <v>105</v>
      </c>
      <c r="C29" s="24">
        <v>48</v>
      </c>
      <c r="D29" s="24">
        <v>5.3333333333333339</v>
      </c>
      <c r="E29" s="24">
        <v>6.666666666666667</v>
      </c>
      <c r="F29" s="24">
        <v>1.3333333333333335</v>
      </c>
      <c r="G29" s="24">
        <v>2.666666666666667</v>
      </c>
      <c r="H29" s="24">
        <v>4</v>
      </c>
      <c r="I29" s="24">
        <v>466.66666666666669</v>
      </c>
      <c r="J29" s="24" t="s">
        <v>214</v>
      </c>
      <c r="K29" s="24"/>
    </row>
    <row r="30" spans="2:11" x14ac:dyDescent="0.2">
      <c r="B30" s="23" t="s">
        <v>117</v>
      </c>
      <c r="C30" s="24">
        <v>3.0327868852459017</v>
      </c>
      <c r="D30" s="24">
        <v>1.8852459016393441</v>
      </c>
      <c r="E30" s="24">
        <v>5.5737704918032787</v>
      </c>
      <c r="F30" s="24">
        <v>2.9508196721311477</v>
      </c>
      <c r="G30" s="24">
        <v>1.8032786885245904</v>
      </c>
      <c r="H30" s="24">
        <v>3.7704918032786883</v>
      </c>
      <c r="I30" s="24">
        <v>51.639344262295083</v>
      </c>
      <c r="J30" s="24" t="s">
        <v>215</v>
      </c>
      <c r="K30" s="24"/>
    </row>
    <row r="31" spans="2:11" x14ac:dyDescent="0.2">
      <c r="B31" s="23" t="s">
        <v>159</v>
      </c>
      <c r="C31" s="24">
        <v>6.25</v>
      </c>
      <c r="D31" s="24">
        <v>6.25</v>
      </c>
      <c r="E31" s="24">
        <v>19.642857142857142</v>
      </c>
      <c r="F31" s="24">
        <v>3.9285714285714293</v>
      </c>
      <c r="G31" s="24">
        <v>7.1428571428571432</v>
      </c>
      <c r="H31" s="24">
        <v>12.5</v>
      </c>
      <c r="I31" s="24">
        <v>137.5</v>
      </c>
      <c r="J31" s="24" t="s">
        <v>215</v>
      </c>
      <c r="K31" s="24"/>
    </row>
    <row r="32" spans="2:11" x14ac:dyDescent="0.2">
      <c r="B32" s="23" t="s">
        <v>142</v>
      </c>
      <c r="C32" s="24">
        <v>15.481171548117153</v>
      </c>
      <c r="D32" s="24">
        <v>10.0418410041841</v>
      </c>
      <c r="E32" s="24">
        <v>1.6317991631799162</v>
      </c>
      <c r="F32" s="24">
        <v>0.71129707112970708</v>
      </c>
      <c r="G32" s="24">
        <v>0.33472803347280333</v>
      </c>
      <c r="H32" s="24">
        <v>1.2970711297071127</v>
      </c>
      <c r="I32" s="24">
        <v>189.12133891213389</v>
      </c>
      <c r="J32" s="24" t="s">
        <v>214</v>
      </c>
      <c r="K32" s="24"/>
    </row>
    <row r="33" spans="2:11" x14ac:dyDescent="0.2">
      <c r="B33" s="23" t="s">
        <v>133</v>
      </c>
      <c r="C33" s="24">
        <v>6.6985645933014357</v>
      </c>
      <c r="D33" s="24">
        <v>7.1770334928229662</v>
      </c>
      <c r="E33" s="24">
        <v>2.9665071770334928</v>
      </c>
      <c r="F33" s="24">
        <v>1.6267942583732058</v>
      </c>
      <c r="G33" s="24">
        <v>0.71770334928229662</v>
      </c>
      <c r="H33" s="24">
        <v>2.2488038277511961</v>
      </c>
      <c r="I33" s="24">
        <v>110.52631578947368</v>
      </c>
      <c r="J33" s="24" t="s">
        <v>214</v>
      </c>
      <c r="K33" s="24" t="s">
        <v>216</v>
      </c>
    </row>
    <row r="34" spans="2:11" x14ac:dyDescent="0.2">
      <c r="B34" s="23" t="s">
        <v>129</v>
      </c>
      <c r="C34" s="24">
        <v>13.017751479289942</v>
      </c>
      <c r="D34" s="24">
        <v>12.42603550295858</v>
      </c>
      <c r="E34" s="24">
        <v>2.2485207100591715</v>
      </c>
      <c r="F34" s="24">
        <v>1.0650887573964498</v>
      </c>
      <c r="G34" s="24">
        <v>0.53254437869822491</v>
      </c>
      <c r="H34" s="24">
        <v>1.7159763313609468</v>
      </c>
      <c r="I34" s="24">
        <v>176.92307692307693</v>
      </c>
      <c r="J34" s="24" t="s">
        <v>214</v>
      </c>
      <c r="K34" s="24"/>
    </row>
    <row r="35" spans="2:11" x14ac:dyDescent="0.2">
      <c r="B35" s="23" t="s">
        <v>128</v>
      </c>
      <c r="C35" s="24">
        <v>3.8931297709923665</v>
      </c>
      <c r="D35" s="24">
        <v>21.374045801526719</v>
      </c>
      <c r="E35" s="24">
        <v>0.68702290076335881</v>
      </c>
      <c r="F35" s="24">
        <v>7.6335877862595436E-2</v>
      </c>
      <c r="G35" s="24">
        <v>0.38167938931297712</v>
      </c>
      <c r="H35" s="24">
        <v>0.30534351145038174</v>
      </c>
      <c r="I35" s="24">
        <v>129.00763358778627</v>
      </c>
      <c r="J35" s="24" t="s">
        <v>214</v>
      </c>
      <c r="K35" s="24"/>
    </row>
    <row r="36" spans="2:11" x14ac:dyDescent="0.2">
      <c r="B36" s="23" t="s">
        <v>116</v>
      </c>
      <c r="C36" s="24">
        <v>0.70370370370370361</v>
      </c>
      <c r="D36" s="24">
        <v>1.037037037037037</v>
      </c>
      <c r="E36" s="24">
        <v>4.8148148148148149</v>
      </c>
      <c r="F36" s="24">
        <v>3.074074074074074</v>
      </c>
      <c r="G36" s="24">
        <v>2.0370370370370368</v>
      </c>
      <c r="H36" s="24">
        <v>2.7777777777777777</v>
      </c>
      <c r="I36" s="24">
        <v>26.666666666666664</v>
      </c>
      <c r="J36" s="24" t="s">
        <v>214</v>
      </c>
      <c r="K36" s="24" t="s">
        <v>219</v>
      </c>
    </row>
    <row r="37" spans="2:11" x14ac:dyDescent="0.2">
      <c r="B37" s="23" t="s">
        <v>111</v>
      </c>
      <c r="C37" s="24">
        <v>9.0322580645161281</v>
      </c>
      <c r="D37" s="24">
        <v>11.612903225806452</v>
      </c>
      <c r="E37" s="24">
        <v>5.3548387096774199</v>
      </c>
      <c r="F37" s="24">
        <v>0.32258064516129031</v>
      </c>
      <c r="G37" s="24">
        <v>0.70967741935483875</v>
      </c>
      <c r="H37" s="24">
        <v>4.645161290322581</v>
      </c>
      <c r="I37" s="24">
        <v>146.45161290322579</v>
      </c>
      <c r="J37" s="24" t="s">
        <v>218</v>
      </c>
      <c r="K37" s="24"/>
    </row>
    <row r="38" spans="2:11" x14ac:dyDescent="0.2">
      <c r="B38" s="23" t="s">
        <v>221</v>
      </c>
      <c r="C38" s="24">
        <v>9.6938775510204085</v>
      </c>
      <c r="D38" s="24">
        <v>15.816326530612246</v>
      </c>
      <c r="E38" s="24">
        <v>1.4285714285714286</v>
      </c>
      <c r="F38" s="24">
        <v>0.61224489795918369</v>
      </c>
      <c r="G38" s="24">
        <v>0.40816326530612246</v>
      </c>
      <c r="H38" s="24">
        <v>1.0204081632653059</v>
      </c>
      <c r="I38" s="24">
        <v>159.69387755102042</v>
      </c>
      <c r="J38" s="24" t="s">
        <v>218</v>
      </c>
      <c r="K38" s="24"/>
    </row>
    <row r="39" spans="2:11" x14ac:dyDescent="0.2">
      <c r="B39" s="23" t="s">
        <v>110</v>
      </c>
      <c r="C39" s="24">
        <v>7.2072072072072073</v>
      </c>
      <c r="D39" s="24">
        <v>6.756756756756757</v>
      </c>
      <c r="E39" s="24">
        <v>2.5675675675675675</v>
      </c>
      <c r="F39" s="24">
        <v>1.0810810810810811</v>
      </c>
      <c r="G39" s="24">
        <v>0.85585585585585577</v>
      </c>
      <c r="H39" s="24">
        <v>1.7117117117117118</v>
      </c>
      <c r="I39" s="24">
        <v>102.25225225225225</v>
      </c>
      <c r="J39" s="24" t="s">
        <v>218</v>
      </c>
      <c r="K39" s="24"/>
    </row>
    <row r="40" spans="2:11" x14ac:dyDescent="0.2">
      <c r="B40" s="23" t="s">
        <v>115</v>
      </c>
      <c r="C40" s="24">
        <v>12.837837837837837</v>
      </c>
      <c r="D40" s="24">
        <v>2.2972972972972974</v>
      </c>
      <c r="E40" s="24">
        <v>11.486486486486486</v>
      </c>
      <c r="F40" s="24">
        <v>5.6756756756756754</v>
      </c>
      <c r="G40" s="24">
        <v>1.4864864864864866</v>
      </c>
      <c r="H40" s="24">
        <v>10</v>
      </c>
      <c r="I40" s="24">
        <v>162.83783783783784</v>
      </c>
      <c r="J40" s="24" t="s">
        <v>215</v>
      </c>
      <c r="K40" s="24"/>
    </row>
    <row r="41" spans="2:11" x14ac:dyDescent="0.2">
      <c r="B41" s="23" t="s">
        <v>141</v>
      </c>
      <c r="C41" s="24">
        <v>16.386554621848738</v>
      </c>
      <c r="D41" s="24">
        <v>10.084033613445378</v>
      </c>
      <c r="E41" s="24">
        <v>6.7226890756302522</v>
      </c>
      <c r="F41" s="24">
        <v>1.5966386554621848</v>
      </c>
      <c r="G41" s="24">
        <v>1.5126050420168067</v>
      </c>
      <c r="H41" s="24">
        <v>5.2100840336134455</v>
      </c>
      <c r="I41" s="24">
        <v>209.24369747899161</v>
      </c>
      <c r="J41" s="24" t="s">
        <v>218</v>
      </c>
      <c r="K41" s="24" t="s">
        <v>220</v>
      </c>
    </row>
    <row r="42" spans="2:11" x14ac:dyDescent="0.2">
      <c r="B42" s="23" t="s">
        <v>127</v>
      </c>
      <c r="C42" s="24">
        <v>5.7627118644067794</v>
      </c>
      <c r="D42" s="24">
        <v>11.1864406779661</v>
      </c>
      <c r="E42" s="24">
        <v>4.406779661016949</v>
      </c>
      <c r="F42" s="24">
        <v>1.3898305084745761</v>
      </c>
      <c r="G42" s="24">
        <v>1.5593220338983049</v>
      </c>
      <c r="H42" s="24">
        <v>2.847457627118644</v>
      </c>
      <c r="I42" s="24">
        <v>112.54237288135593</v>
      </c>
      <c r="J42" s="24" t="s">
        <v>218</v>
      </c>
      <c r="K42" s="24" t="s">
        <v>220</v>
      </c>
    </row>
    <row r="43" spans="2:11" x14ac:dyDescent="0.2">
      <c r="B43" s="23" t="s">
        <v>162</v>
      </c>
      <c r="C43" s="24">
        <v>1.2264150943396226</v>
      </c>
      <c r="D43" s="24">
        <v>1.0377358490566038</v>
      </c>
      <c r="E43" s="24">
        <v>11.320754716981131</v>
      </c>
      <c r="F43" s="24">
        <v>2.0754716981132075</v>
      </c>
      <c r="G43" s="24">
        <v>1.8867924528301887</v>
      </c>
      <c r="H43" s="24">
        <v>9.433962264150944</v>
      </c>
      <c r="I43" s="24">
        <v>52.830188679245282</v>
      </c>
      <c r="J43" s="24" t="s">
        <v>215</v>
      </c>
      <c r="K43" s="24"/>
    </row>
    <row r="44" spans="2:11" x14ac:dyDescent="0.2">
      <c r="B44" s="23" t="s">
        <v>161</v>
      </c>
      <c r="C44" s="24">
        <v>5.6994818652849739</v>
      </c>
      <c r="D44" s="24">
        <v>1.6062176165803108</v>
      </c>
      <c r="E44" s="24">
        <v>3.6787564766839371</v>
      </c>
      <c r="F44" s="24">
        <v>2.0725388601036268</v>
      </c>
      <c r="G44" s="24">
        <v>1.1917098445595853</v>
      </c>
      <c r="H44" s="24">
        <v>2.4870466321243518</v>
      </c>
      <c r="I44" s="24">
        <v>67.875647668393782</v>
      </c>
      <c r="J44" s="24" t="s">
        <v>218</v>
      </c>
      <c r="K44" s="24" t="s">
        <v>219</v>
      </c>
    </row>
    <row r="45" spans="2:11" x14ac:dyDescent="0.2">
      <c r="B45" s="23" t="s">
        <v>109</v>
      </c>
      <c r="C45" s="24">
        <v>8.4745762711864394</v>
      </c>
      <c r="D45" s="24">
        <v>6.1864406779661012</v>
      </c>
      <c r="E45" s="24">
        <v>2.3728813559322033</v>
      </c>
      <c r="F45" s="24">
        <v>0.67796610169491522</v>
      </c>
      <c r="G45" s="24">
        <v>0.67796610169491522</v>
      </c>
      <c r="H45" s="24">
        <v>1.6949152542372878</v>
      </c>
      <c r="I45" s="24">
        <v>113.5593220338983</v>
      </c>
      <c r="J45" s="24" t="s">
        <v>214</v>
      </c>
      <c r="K45" s="24"/>
    </row>
    <row r="46" spans="2:11" x14ac:dyDescent="0.2">
      <c r="B46" s="23" t="s">
        <v>88</v>
      </c>
      <c r="C46" s="24">
        <v>7.2477064220183491</v>
      </c>
      <c r="D46" s="24">
        <v>4.4954128440366974</v>
      </c>
      <c r="E46" s="24">
        <v>8.1651376146788994</v>
      </c>
      <c r="F46" s="24">
        <v>1.6513761467889909</v>
      </c>
      <c r="G46" s="24">
        <v>1.4678899082568808</v>
      </c>
      <c r="H46" s="24">
        <v>6.6972477064220195</v>
      </c>
      <c r="I46" s="24">
        <v>113.76146788990826</v>
      </c>
      <c r="J46" s="24" t="s">
        <v>215</v>
      </c>
      <c r="K46" s="24"/>
    </row>
    <row r="47" spans="2:11" x14ac:dyDescent="0.2">
      <c r="B47" s="23" t="s">
        <v>108</v>
      </c>
      <c r="C47" s="24">
        <v>6.901408450704225</v>
      </c>
      <c r="D47" s="24">
        <v>5.9859154929577461</v>
      </c>
      <c r="E47" s="24">
        <v>2.0422535211267605</v>
      </c>
      <c r="F47" s="24">
        <v>0.70422535211267601</v>
      </c>
      <c r="G47" s="24">
        <v>0.63380281690140838</v>
      </c>
      <c r="H47" s="24">
        <v>1.408450704225352</v>
      </c>
      <c r="I47" s="24">
        <v>93.661971830985905</v>
      </c>
      <c r="J47" s="24" t="s">
        <v>214</v>
      </c>
      <c r="K47" s="24"/>
    </row>
    <row r="48" spans="2:11" x14ac:dyDescent="0.2">
      <c r="B48" s="23" t="s">
        <v>95</v>
      </c>
      <c r="C48" s="24">
        <v>10</v>
      </c>
      <c r="D48" s="24">
        <v>2.3076923076923079</v>
      </c>
      <c r="E48" s="24">
        <v>7.6923076923076925</v>
      </c>
      <c r="F48" s="24">
        <v>3.8461538461538463</v>
      </c>
      <c r="G48" s="24">
        <v>2.2307692307692308</v>
      </c>
      <c r="H48" s="24">
        <v>5.4615384615384617</v>
      </c>
      <c r="I48" s="24">
        <v>126.92307692307693</v>
      </c>
      <c r="J48" s="24" t="s">
        <v>215</v>
      </c>
      <c r="K48" s="24"/>
    </row>
    <row r="49" spans="2:11" x14ac:dyDescent="0.2">
      <c r="B49" s="23" t="s">
        <v>165</v>
      </c>
      <c r="C49" s="24">
        <v>2.8195488721804511</v>
      </c>
      <c r="D49" s="24">
        <v>1.9924812030075185</v>
      </c>
      <c r="E49" s="24">
        <v>5.6390977443609023</v>
      </c>
      <c r="F49" s="24">
        <v>2.4812030075187965</v>
      </c>
      <c r="G49" s="24">
        <v>1.8045112781954886</v>
      </c>
      <c r="H49" s="24">
        <v>3.8345864661654132</v>
      </c>
      <c r="I49" s="24">
        <v>51.127819548872175</v>
      </c>
      <c r="J49" s="24" t="s">
        <v>218</v>
      </c>
      <c r="K49" s="24" t="s">
        <v>219</v>
      </c>
    </row>
    <row r="50" spans="2:11" x14ac:dyDescent="0.2">
      <c r="B50" s="23" t="s">
        <v>126</v>
      </c>
      <c r="C50" s="24">
        <v>9.4827586206896548</v>
      </c>
      <c r="D50" s="24">
        <v>11.781609195402298</v>
      </c>
      <c r="E50" s="24">
        <v>4.0229885057471257</v>
      </c>
      <c r="F50" s="24">
        <v>0.51724137931034486</v>
      </c>
      <c r="G50" s="24">
        <v>2.4712643678160915</v>
      </c>
      <c r="H50" s="24">
        <v>1.5517241379310345</v>
      </c>
      <c r="I50" s="24">
        <v>145.11494252873561</v>
      </c>
      <c r="J50" s="24" t="s">
        <v>218</v>
      </c>
      <c r="K50" s="24"/>
    </row>
    <row r="51" spans="2:11" x14ac:dyDescent="0.2">
      <c r="B51" s="23" t="s">
        <v>114</v>
      </c>
      <c r="C51" s="24">
        <v>19.310344827586206</v>
      </c>
      <c r="D51" s="24">
        <v>2.7586206896551726</v>
      </c>
      <c r="E51" s="24">
        <v>4.2068965517241379</v>
      </c>
      <c r="F51" s="24">
        <v>2.1379310344827589</v>
      </c>
      <c r="G51" s="24">
        <v>1.7241379310344829</v>
      </c>
      <c r="H51" s="24">
        <v>2.4827586206896552</v>
      </c>
      <c r="I51" s="24">
        <v>191.72413793103451</v>
      </c>
      <c r="J51" s="24" t="s">
        <v>218</v>
      </c>
      <c r="K51" s="24"/>
    </row>
  </sheetData>
  <sheetProtection algorithmName="SHA-512" hashValue="p3pYfeY7vqbGJbI4784EI2S9hnrl6EdMsv9BXH7XWHHSJuGXW851QyaCPMo/9SU0vfIHDF5DVs6aItQl73iW4g==" saltValue="I/KjqkrjGW/wNlc7TEBDpg==" spinCount="100000" sheet="1" objects="1" scenarios="1"/>
  <sortState xmlns:xlrd2="http://schemas.microsoft.com/office/spreadsheetml/2017/richdata2" ref="B10:K51">
    <sortCondition ref="B10:B51"/>
  </sortState>
  <mergeCells count="1">
    <mergeCell ref="B7:K7"/>
  </mergeCells>
  <pageMargins left="0.7" right="0.7" top="0.75" bottom="0.75" header="0.3" footer="0.3"/>
  <pageSetup paperSize="9" scale="6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6D48-E5A7-BB42-AEE8-D369C2415F2F}">
  <sheetPr>
    <pageSetUpPr fitToPage="1"/>
  </sheetPr>
  <dimension ref="B7:K56"/>
  <sheetViews>
    <sheetView showGridLines="0" showRowColHeaders="0" zoomScaleNormal="100" workbookViewId="0">
      <selection activeCell="H4" sqref="H4"/>
    </sheetView>
  </sheetViews>
  <sheetFormatPr baseColWidth="10" defaultRowHeight="16" x14ac:dyDescent="0.2"/>
  <cols>
    <col min="2" max="2" width="47" bestFit="1" customWidth="1"/>
    <col min="3" max="3" width="6" bestFit="1" customWidth="1"/>
    <col min="4" max="4" width="8.33203125" bestFit="1" customWidth="1"/>
    <col min="5" max="5" width="12.5" bestFit="1" customWidth="1"/>
    <col min="6" max="6" width="6.83203125" bestFit="1" customWidth="1"/>
    <col min="7" max="7" width="5.33203125" bestFit="1" customWidth="1"/>
    <col min="8" max="8" width="17.6640625" bestFit="1" customWidth="1"/>
    <col min="9" max="9" width="7.83203125" bestFit="1" customWidth="1"/>
    <col min="10" max="10" width="13.1640625" bestFit="1" customWidth="1"/>
    <col min="11" max="11" width="29.6640625" bestFit="1" customWidth="1"/>
  </cols>
  <sheetData>
    <row r="7" spans="2:11" ht="26" x14ac:dyDescent="0.3">
      <c r="B7" s="39" t="s">
        <v>209</v>
      </c>
      <c r="C7" s="39"/>
      <c r="D7" s="39"/>
      <c r="E7" s="39"/>
      <c r="F7" s="39"/>
      <c r="G7" s="39"/>
      <c r="H7" s="39"/>
      <c r="I7" s="39"/>
      <c r="J7" s="39"/>
      <c r="K7" s="39"/>
    </row>
    <row r="9" spans="2:11" x14ac:dyDescent="0.2">
      <c r="B9" s="28" t="s">
        <v>130</v>
      </c>
      <c r="C9" s="29" t="s">
        <v>54</v>
      </c>
      <c r="D9" s="29" t="s">
        <v>131</v>
      </c>
      <c r="E9" s="29" t="s">
        <v>48</v>
      </c>
      <c r="F9" s="29" t="s">
        <v>132</v>
      </c>
      <c r="G9" s="29" t="s">
        <v>4</v>
      </c>
      <c r="H9" s="29" t="s">
        <v>55</v>
      </c>
      <c r="I9" s="29" t="s">
        <v>50</v>
      </c>
      <c r="J9" s="29" t="s">
        <v>212</v>
      </c>
      <c r="K9" s="29" t="s">
        <v>213</v>
      </c>
    </row>
    <row r="10" spans="2:11" x14ac:dyDescent="0.2">
      <c r="B10" s="23" t="s">
        <v>92</v>
      </c>
      <c r="C10" s="24">
        <v>7.6305220883534135</v>
      </c>
      <c r="D10" s="24">
        <v>2.4899598393574296</v>
      </c>
      <c r="E10" s="24">
        <v>9.6385542168674689</v>
      </c>
      <c r="F10" s="24">
        <v>3.3734939759036147</v>
      </c>
      <c r="G10" s="24">
        <v>3.1325301204819276</v>
      </c>
      <c r="H10" s="24">
        <v>6.5060240963855422</v>
      </c>
      <c r="I10" s="24">
        <v>110.44176706827309</v>
      </c>
      <c r="J10" s="24" t="s">
        <v>215</v>
      </c>
      <c r="K10" s="24"/>
    </row>
    <row r="11" spans="2:11" x14ac:dyDescent="0.2">
      <c r="B11" s="23" t="s">
        <v>170</v>
      </c>
      <c r="C11" s="24">
        <v>9.9290780141843982</v>
      </c>
      <c r="D11" s="24">
        <v>3.4751773049645394</v>
      </c>
      <c r="E11" s="24">
        <v>10.638297872340425</v>
      </c>
      <c r="F11" s="24">
        <v>4.6099290780141846</v>
      </c>
      <c r="G11" s="24">
        <v>3.9007092198581561</v>
      </c>
      <c r="H11" s="24">
        <v>6.7375886524822697</v>
      </c>
      <c r="I11" s="24">
        <v>140.42553191489361</v>
      </c>
      <c r="J11" s="24" t="s">
        <v>215</v>
      </c>
      <c r="K11" s="24"/>
    </row>
    <row r="12" spans="2:11" x14ac:dyDescent="0.2">
      <c r="B12" s="23" t="s">
        <v>174</v>
      </c>
      <c r="C12" s="24">
        <v>4.6078431372549016</v>
      </c>
      <c r="D12" s="24">
        <v>2.0588235294117645</v>
      </c>
      <c r="E12" s="24">
        <v>6.4705882352941169</v>
      </c>
      <c r="F12" s="24">
        <v>1.3725490196078429</v>
      </c>
      <c r="G12" s="24">
        <v>4.0196078431372539</v>
      </c>
      <c r="H12" s="24">
        <v>2.4509803921568625</v>
      </c>
      <c r="I12" s="24">
        <v>71.568627450980387</v>
      </c>
      <c r="J12" s="24" t="s">
        <v>215</v>
      </c>
      <c r="K12" s="24"/>
    </row>
    <row r="13" spans="2:11" x14ac:dyDescent="0.2">
      <c r="B13" s="23" t="s">
        <v>173</v>
      </c>
      <c r="C13" s="24">
        <v>3.3774834437086092</v>
      </c>
      <c r="D13" s="24">
        <v>1.7880794701986757</v>
      </c>
      <c r="E13" s="24">
        <v>9.2715231788079482</v>
      </c>
      <c r="F13" s="24">
        <v>3.8410596026490067</v>
      </c>
      <c r="G13" s="24">
        <v>3.9072847682119209</v>
      </c>
      <c r="H13" s="24">
        <v>5.3642384105960268</v>
      </c>
      <c r="I13" s="24">
        <v>68.874172185430467</v>
      </c>
      <c r="J13" s="24" t="s">
        <v>218</v>
      </c>
      <c r="K13" s="24"/>
    </row>
    <row r="14" spans="2:11" x14ac:dyDescent="0.2">
      <c r="B14" s="23" t="s">
        <v>172</v>
      </c>
      <c r="C14" s="24">
        <v>3.1372549019607843</v>
      </c>
      <c r="D14" s="24">
        <v>1.3725490196078429</v>
      </c>
      <c r="E14" s="24">
        <v>7.8431372549019605</v>
      </c>
      <c r="F14" s="24">
        <v>3.6274509803921569</v>
      </c>
      <c r="G14" s="24">
        <v>2.9411764705882351</v>
      </c>
      <c r="H14" s="24">
        <v>4.901960784313725</v>
      </c>
      <c r="I14" s="24">
        <v>59.803921568627452</v>
      </c>
      <c r="J14" s="24" t="s">
        <v>218</v>
      </c>
      <c r="K14" s="24"/>
    </row>
    <row r="15" spans="2:11" x14ac:dyDescent="0.2">
      <c r="B15" s="23" t="s">
        <v>171</v>
      </c>
      <c r="C15" s="24">
        <v>3.3018867924528301</v>
      </c>
      <c r="D15" s="24">
        <v>1.9811320754716981</v>
      </c>
      <c r="E15" s="24">
        <v>9.433962264150944</v>
      </c>
      <c r="F15" s="24">
        <v>3.3962264150943398</v>
      </c>
      <c r="G15" s="24">
        <v>5.0943396226415096</v>
      </c>
      <c r="H15" s="24">
        <v>4.3396226415094334</v>
      </c>
      <c r="I15" s="24">
        <v>69.811320754716988</v>
      </c>
      <c r="J15" s="24" t="s">
        <v>218</v>
      </c>
      <c r="K15" s="24"/>
    </row>
    <row r="16" spans="2:11" x14ac:dyDescent="0.2">
      <c r="B16" s="23" t="s">
        <v>166</v>
      </c>
      <c r="C16" s="24">
        <v>4.716981132075472</v>
      </c>
      <c r="D16" s="24">
        <v>2.641509433962264</v>
      </c>
      <c r="E16" s="24">
        <v>8.2075471698113205</v>
      </c>
      <c r="F16" s="24">
        <v>1.320754716981132</v>
      </c>
      <c r="G16" s="24">
        <v>4.5283018867924527</v>
      </c>
      <c r="H16" s="24">
        <v>3.6792452830188673</v>
      </c>
      <c r="I16" s="24">
        <v>82.075471698113205</v>
      </c>
      <c r="J16" s="24" t="s">
        <v>218</v>
      </c>
      <c r="K16" s="24"/>
    </row>
    <row r="17" spans="2:11" x14ac:dyDescent="0.2">
      <c r="B17" s="23" t="s">
        <v>112</v>
      </c>
      <c r="C17" s="24">
        <v>4.0163934426229515</v>
      </c>
      <c r="D17" s="24">
        <v>5.081967213114754</v>
      </c>
      <c r="E17" s="24">
        <v>4.5081967213114753</v>
      </c>
      <c r="F17" s="24">
        <v>1.8032786885245904</v>
      </c>
      <c r="G17" s="24">
        <v>1.4754098360655739</v>
      </c>
      <c r="H17" s="24">
        <v>3.0327868852459017</v>
      </c>
      <c r="I17" s="24">
        <v>72.131147540983605</v>
      </c>
      <c r="J17" s="24" t="s">
        <v>214</v>
      </c>
      <c r="K17" s="24"/>
    </row>
    <row r="18" spans="2:11" x14ac:dyDescent="0.2">
      <c r="B18" s="23" t="s">
        <v>113</v>
      </c>
      <c r="C18" s="24">
        <v>22.72727272727273</v>
      </c>
      <c r="D18" s="24">
        <v>10.795454545454547</v>
      </c>
      <c r="E18" s="24">
        <v>0.56818181818181823</v>
      </c>
      <c r="F18" s="24">
        <v>0.34090909090909094</v>
      </c>
      <c r="G18" s="24">
        <v>0</v>
      </c>
      <c r="H18" s="24">
        <v>0.56818181818181823</v>
      </c>
      <c r="I18" s="24">
        <v>248.86363636363637</v>
      </c>
      <c r="J18" s="24" t="s">
        <v>214</v>
      </c>
      <c r="K18" s="24"/>
    </row>
    <row r="19" spans="2:11" x14ac:dyDescent="0.2">
      <c r="B19" s="23" t="s">
        <v>76</v>
      </c>
      <c r="C19" s="24">
        <v>43.243243243243242</v>
      </c>
      <c r="D19" s="24">
        <v>15.135135135135133</v>
      </c>
      <c r="E19" s="24">
        <v>29.72972972972973</v>
      </c>
      <c r="F19" s="24">
        <v>9.1891891891891895</v>
      </c>
      <c r="G19" s="24">
        <v>9.1891891891891895</v>
      </c>
      <c r="H19" s="24">
        <v>20.54054054054054</v>
      </c>
      <c r="I19" s="24">
        <v>540.54054054054052</v>
      </c>
      <c r="J19" s="24" t="s">
        <v>215</v>
      </c>
      <c r="K19" s="24"/>
    </row>
    <row r="20" spans="2:11" x14ac:dyDescent="0.2">
      <c r="B20" s="23" t="s">
        <v>86</v>
      </c>
      <c r="C20" s="24">
        <v>2.9045643153526974</v>
      </c>
      <c r="D20" s="24">
        <v>0.2074688796680498</v>
      </c>
      <c r="E20" s="24">
        <v>1.4522821576763487</v>
      </c>
      <c r="F20" s="24">
        <v>1.2033195020746887</v>
      </c>
      <c r="G20" s="24">
        <v>0</v>
      </c>
      <c r="H20" s="24">
        <v>1.4522821576763487</v>
      </c>
      <c r="I20" s="24">
        <v>31.120331950207472</v>
      </c>
      <c r="J20" s="24" t="s">
        <v>218</v>
      </c>
      <c r="K20" s="24"/>
    </row>
    <row r="21" spans="2:11" x14ac:dyDescent="0.2">
      <c r="B21" s="23" t="s">
        <v>85</v>
      </c>
      <c r="C21" s="24">
        <v>4.0955631399317411</v>
      </c>
      <c r="D21" s="24">
        <v>0.44368600682593862</v>
      </c>
      <c r="E21" s="24">
        <v>7.5085324232081918</v>
      </c>
      <c r="F21" s="24">
        <v>5.4607508532423212</v>
      </c>
      <c r="G21" s="24">
        <v>1.4334470989761094</v>
      </c>
      <c r="H21" s="24">
        <v>6.0750853242320826</v>
      </c>
      <c r="I21" s="24">
        <v>66.211604095563146</v>
      </c>
      <c r="J21" s="24" t="s">
        <v>218</v>
      </c>
      <c r="K21" s="24" t="s">
        <v>223</v>
      </c>
    </row>
    <row r="22" spans="2:11" x14ac:dyDescent="0.2">
      <c r="B22" s="23" t="s">
        <v>84</v>
      </c>
      <c r="C22" s="24">
        <v>6.3157894736842106</v>
      </c>
      <c r="D22" s="24">
        <v>2.5263157894736841</v>
      </c>
      <c r="E22" s="24">
        <v>2.5263157894736841</v>
      </c>
      <c r="F22" s="24">
        <v>0.59649122807017541</v>
      </c>
      <c r="G22" s="24">
        <v>1.3333333333333333</v>
      </c>
      <c r="H22" s="24">
        <v>1.192982456140351</v>
      </c>
      <c r="I22" s="24">
        <v>72.280701754385959</v>
      </c>
      <c r="J22" s="24" t="s">
        <v>218</v>
      </c>
      <c r="K22" s="24"/>
    </row>
    <row r="23" spans="2:11" x14ac:dyDescent="0.2">
      <c r="B23" s="23" t="s">
        <v>100</v>
      </c>
      <c r="C23" s="24">
        <v>52.142857142857146</v>
      </c>
      <c r="D23" s="24">
        <v>20.714285714285715</v>
      </c>
      <c r="E23" s="24">
        <v>20.714285714285715</v>
      </c>
      <c r="F23" s="24">
        <v>5</v>
      </c>
      <c r="G23" s="24">
        <v>10.714285714285715</v>
      </c>
      <c r="H23" s="24">
        <v>10</v>
      </c>
      <c r="I23" s="24">
        <v>592.85714285714289</v>
      </c>
      <c r="J23" s="24" t="s">
        <v>218</v>
      </c>
      <c r="K23" s="24" t="s">
        <v>226</v>
      </c>
    </row>
    <row r="24" spans="2:11" x14ac:dyDescent="0.2">
      <c r="B24" s="23" t="s">
        <v>149</v>
      </c>
      <c r="C24" s="24">
        <v>12.987012987012987</v>
      </c>
      <c r="D24" s="24">
        <v>5.454545454545455</v>
      </c>
      <c r="E24" s="24">
        <v>5.9090909090909092</v>
      </c>
      <c r="F24" s="24">
        <v>0.58441558441558439</v>
      </c>
      <c r="G24" s="24">
        <v>4.4155844155844157</v>
      </c>
      <c r="H24" s="24">
        <v>1.4935064935064934</v>
      </c>
      <c r="I24" s="24">
        <v>151.2987012987013</v>
      </c>
      <c r="J24" s="24" t="s">
        <v>218</v>
      </c>
      <c r="K24" s="24"/>
    </row>
    <row r="25" spans="2:11" x14ac:dyDescent="0.2">
      <c r="B25" s="23" t="s">
        <v>177</v>
      </c>
      <c r="C25" s="24">
        <v>21.081081081081081</v>
      </c>
      <c r="D25" s="24">
        <v>9.1891891891891895</v>
      </c>
      <c r="E25" s="24">
        <v>14.864864864864865</v>
      </c>
      <c r="F25" s="24">
        <v>0.81081081081081074</v>
      </c>
      <c r="G25" s="24">
        <v>13.783783783783782</v>
      </c>
      <c r="H25" s="24">
        <v>1.081081081081082</v>
      </c>
      <c r="I25" s="24">
        <v>267.56756756756755</v>
      </c>
      <c r="J25" s="24" t="s">
        <v>218</v>
      </c>
      <c r="K25" s="24"/>
    </row>
    <row r="26" spans="2:11" x14ac:dyDescent="0.2">
      <c r="B26" s="23" t="s">
        <v>176</v>
      </c>
      <c r="C26" s="24">
        <v>15.000000000000002</v>
      </c>
      <c r="D26" s="24">
        <v>8.7500000000000018</v>
      </c>
      <c r="E26" s="24">
        <v>37.5</v>
      </c>
      <c r="F26" s="24">
        <v>0.20833333333333337</v>
      </c>
      <c r="G26" s="24">
        <v>6.4583333333333339</v>
      </c>
      <c r="H26" s="24">
        <v>31.041666666666668</v>
      </c>
      <c r="I26" s="24">
        <v>314.58333333333337</v>
      </c>
      <c r="J26" s="24" t="s">
        <v>215</v>
      </c>
      <c r="K26" s="24"/>
    </row>
    <row r="27" spans="2:11" x14ac:dyDescent="0.2">
      <c r="B27" s="23" t="s">
        <v>211</v>
      </c>
      <c r="C27" s="24">
        <v>20.289855072463769</v>
      </c>
      <c r="D27" s="24">
        <v>9.5652173913043477</v>
      </c>
      <c r="E27" s="24">
        <v>24.637681159420289</v>
      </c>
      <c r="F27" s="24">
        <v>2.6086956521739131</v>
      </c>
      <c r="G27" s="24">
        <v>9.27536231884058</v>
      </c>
      <c r="H27" s="24">
        <v>15.362318840579709</v>
      </c>
      <c r="I27" s="24">
        <v>295.6521739130435</v>
      </c>
      <c r="J27" s="30" t="s">
        <v>215</v>
      </c>
      <c r="K27" s="24"/>
    </row>
    <row r="28" spans="2:11" x14ac:dyDescent="0.2">
      <c r="B28" s="23" t="s">
        <v>184</v>
      </c>
      <c r="C28" s="24">
        <v>30.909090909090907</v>
      </c>
      <c r="D28" s="24">
        <v>14.909090909090907</v>
      </c>
      <c r="E28" s="24">
        <v>21.818181818181817</v>
      </c>
      <c r="F28" s="24">
        <v>1.8181818181818181</v>
      </c>
      <c r="G28" s="24">
        <v>15.090909090909092</v>
      </c>
      <c r="H28" s="24">
        <v>6.7272727272727257</v>
      </c>
      <c r="I28" s="24">
        <v>394.5454545454545</v>
      </c>
      <c r="J28" s="24" t="s">
        <v>218</v>
      </c>
      <c r="K28" s="24"/>
    </row>
    <row r="29" spans="2:11" x14ac:dyDescent="0.2">
      <c r="B29" s="23" t="s">
        <v>182</v>
      </c>
      <c r="C29" s="24">
        <v>26.47058823529412</v>
      </c>
      <c r="D29" s="24">
        <v>11.470588235294118</v>
      </c>
      <c r="E29" s="24">
        <v>17.647058823529413</v>
      </c>
      <c r="F29" s="24">
        <v>1.6176470588235297</v>
      </c>
      <c r="G29" s="24">
        <v>13.23529411764706</v>
      </c>
      <c r="H29" s="24">
        <v>4.4117647058823533</v>
      </c>
      <c r="I29" s="24">
        <v>320.58823529411768</v>
      </c>
      <c r="J29" s="24" t="s">
        <v>218</v>
      </c>
      <c r="K29" s="24"/>
    </row>
    <row r="30" spans="2:11" x14ac:dyDescent="0.2">
      <c r="B30" s="23" t="s">
        <v>167</v>
      </c>
      <c r="C30" s="24">
        <v>9.8461538461538467</v>
      </c>
      <c r="D30" s="24">
        <v>7.2307692307692317</v>
      </c>
      <c r="E30" s="24">
        <v>18.461538461538463</v>
      </c>
      <c r="F30" s="24">
        <v>2.7692307692307696</v>
      </c>
      <c r="G30" s="24">
        <v>7.6923076923076925</v>
      </c>
      <c r="H30" s="24">
        <v>10.76923076923077</v>
      </c>
      <c r="I30" s="24">
        <v>170.76923076923077</v>
      </c>
      <c r="J30" s="24" t="s">
        <v>218</v>
      </c>
      <c r="K30" s="24"/>
    </row>
    <row r="31" spans="2:11" x14ac:dyDescent="0.2">
      <c r="B31" s="23" t="s">
        <v>125</v>
      </c>
      <c r="C31" s="24">
        <v>9.6491228070175428</v>
      </c>
      <c r="D31" s="24">
        <v>7.1929824561403501</v>
      </c>
      <c r="E31" s="24">
        <v>17.543859649122805</v>
      </c>
      <c r="F31" s="24">
        <v>2.807017543859649</v>
      </c>
      <c r="G31" s="24">
        <v>7.7192982456140351</v>
      </c>
      <c r="H31" s="24">
        <v>9.8245614035087705</v>
      </c>
      <c r="I31" s="24">
        <v>171.05263157894737</v>
      </c>
      <c r="J31" s="24" t="s">
        <v>218</v>
      </c>
      <c r="K31" s="24"/>
    </row>
    <row r="32" spans="2:11" x14ac:dyDescent="0.2">
      <c r="B32" s="23" t="s">
        <v>178</v>
      </c>
      <c r="C32" s="24">
        <v>46.067415730337082</v>
      </c>
      <c r="D32" s="24">
        <v>11.235955056179776</v>
      </c>
      <c r="E32" s="24">
        <v>13.483146067415731</v>
      </c>
      <c r="F32" s="24">
        <v>2.0224719101123596</v>
      </c>
      <c r="G32" s="24">
        <v>5.7303370786516856</v>
      </c>
      <c r="H32" s="24">
        <v>7.7528089887640457</v>
      </c>
      <c r="I32" s="24">
        <v>495.50561797752812</v>
      </c>
      <c r="J32" s="24" t="s">
        <v>218</v>
      </c>
      <c r="K32" s="24"/>
    </row>
    <row r="33" spans="2:11" x14ac:dyDescent="0.2">
      <c r="B33" s="23" t="s">
        <v>175</v>
      </c>
      <c r="C33" s="24">
        <v>6.4444444444444446</v>
      </c>
      <c r="D33" s="24">
        <v>40</v>
      </c>
      <c r="E33" s="24">
        <v>40</v>
      </c>
      <c r="F33" s="24">
        <v>0.22222222222222224</v>
      </c>
      <c r="G33" s="24">
        <v>6.2222222222222223</v>
      </c>
      <c r="H33" s="24">
        <v>33.777777777777779</v>
      </c>
      <c r="I33" s="24">
        <v>235.55555555555557</v>
      </c>
      <c r="J33" s="24" t="s">
        <v>215</v>
      </c>
      <c r="K33" s="24"/>
    </row>
    <row r="34" spans="2:11" x14ac:dyDescent="0.2">
      <c r="B34" s="23" t="s">
        <v>87</v>
      </c>
      <c r="C34" s="24">
        <v>22.222222222222221</v>
      </c>
      <c r="D34" s="24">
        <v>4.177777777777778</v>
      </c>
      <c r="E34" s="24">
        <v>18.666666666666664</v>
      </c>
      <c r="F34" s="24">
        <v>1.8666666666666667</v>
      </c>
      <c r="G34" s="24">
        <v>3.333333333333333</v>
      </c>
      <c r="H34" s="24">
        <v>15.333333333333332</v>
      </c>
      <c r="I34" s="24">
        <v>283.55555555555554</v>
      </c>
      <c r="J34" s="24" t="s">
        <v>215</v>
      </c>
      <c r="K34" s="24"/>
    </row>
    <row r="35" spans="2:11" x14ac:dyDescent="0.2">
      <c r="B35" s="23" t="s">
        <v>168</v>
      </c>
      <c r="C35" s="24">
        <v>12.5</v>
      </c>
      <c r="D35" s="24">
        <v>8.7500000000000018</v>
      </c>
      <c r="E35" s="24">
        <v>6.7708333333333339</v>
      </c>
      <c r="F35" s="24">
        <v>1.9791666666666667</v>
      </c>
      <c r="G35" s="24">
        <v>1.0416666666666667</v>
      </c>
      <c r="H35" s="24">
        <v>5.729166666666667</v>
      </c>
      <c r="I35" s="24">
        <v>181.25</v>
      </c>
      <c r="J35" s="24" t="s">
        <v>218</v>
      </c>
      <c r="K35" s="24"/>
    </row>
    <row r="36" spans="2:11" x14ac:dyDescent="0.2">
      <c r="B36" s="23" t="s">
        <v>96</v>
      </c>
      <c r="C36" s="24">
        <v>13.26530612244898</v>
      </c>
      <c r="D36" s="24">
        <v>8.6734693877551017</v>
      </c>
      <c r="E36" s="24">
        <v>6.5306122448979593</v>
      </c>
      <c r="F36" s="24">
        <v>1.8367346938775511</v>
      </c>
      <c r="G36" s="24">
        <v>1.1224489795918369</v>
      </c>
      <c r="H36" s="24">
        <v>5.4081632653061229</v>
      </c>
      <c r="I36" s="24">
        <v>184.69387755102042</v>
      </c>
      <c r="J36" s="24" t="s">
        <v>218</v>
      </c>
      <c r="K36" s="24"/>
    </row>
    <row r="37" spans="2:11" x14ac:dyDescent="0.2">
      <c r="B37" s="23" t="s">
        <v>180</v>
      </c>
      <c r="C37" s="24">
        <v>7.5471698113207548</v>
      </c>
      <c r="D37" s="24">
        <v>20.754716981132077</v>
      </c>
      <c r="E37" s="24">
        <v>0</v>
      </c>
      <c r="F37" s="24">
        <v>0</v>
      </c>
      <c r="G37" s="24">
        <v>0</v>
      </c>
      <c r="H37" s="24">
        <v>0</v>
      </c>
      <c r="I37" s="24">
        <v>158.49056603773585</v>
      </c>
      <c r="J37" s="24" t="s">
        <v>218</v>
      </c>
      <c r="K37" s="24"/>
    </row>
    <row r="38" spans="2:11" x14ac:dyDescent="0.2">
      <c r="B38" s="23" t="s">
        <v>181</v>
      </c>
      <c r="C38" s="24">
        <v>12.962962962962964</v>
      </c>
      <c r="D38" s="24">
        <v>12.592592592592592</v>
      </c>
      <c r="E38" s="24">
        <v>1.8518518518518519</v>
      </c>
      <c r="F38" s="24">
        <v>0.74074074074074081</v>
      </c>
      <c r="G38" s="24">
        <v>0.37037037037037041</v>
      </c>
      <c r="H38" s="24">
        <v>1.4814814814814816</v>
      </c>
      <c r="I38" s="24">
        <v>177.77777777777777</v>
      </c>
      <c r="J38" s="24" t="s">
        <v>218</v>
      </c>
      <c r="K38" s="24"/>
    </row>
    <row r="39" spans="2:11" x14ac:dyDescent="0.2">
      <c r="B39" s="23" t="s">
        <v>179</v>
      </c>
      <c r="C39" s="24">
        <v>5.3061224489795924</v>
      </c>
      <c r="D39" s="24">
        <v>6.3265306122448983</v>
      </c>
      <c r="E39" s="24">
        <v>29.591836734693878</v>
      </c>
      <c r="F39" s="24">
        <v>1.6326530612244898</v>
      </c>
      <c r="G39" s="24">
        <v>4.3877551020408161</v>
      </c>
      <c r="H39" s="24">
        <v>25.204081632653061</v>
      </c>
      <c r="I39" s="24">
        <v>183.67346938775512</v>
      </c>
      <c r="J39" s="24" t="s">
        <v>215</v>
      </c>
      <c r="K39" s="24"/>
    </row>
    <row r="40" spans="2:11" x14ac:dyDescent="0.2">
      <c r="B40" s="23" t="s">
        <v>185</v>
      </c>
      <c r="C40" s="24">
        <v>7.2727272727272725</v>
      </c>
      <c r="D40" s="24">
        <v>2.8636363636363633</v>
      </c>
      <c r="E40" s="24">
        <v>7.2727272727272725</v>
      </c>
      <c r="F40" s="24">
        <v>2.9090909090909092</v>
      </c>
      <c r="G40" s="24">
        <v>3.1818181818181817</v>
      </c>
      <c r="H40" s="24">
        <v>4.0909090909090908</v>
      </c>
      <c r="I40" s="24">
        <v>96.818181818181813</v>
      </c>
      <c r="J40" s="24" t="s">
        <v>218</v>
      </c>
      <c r="K40" s="24"/>
    </row>
    <row r="41" spans="2:11" x14ac:dyDescent="0.2">
      <c r="B41" s="23" t="s">
        <v>183</v>
      </c>
      <c r="C41" s="24">
        <v>6.4257028112449799</v>
      </c>
      <c r="D41" s="24">
        <v>2.6907630522088355</v>
      </c>
      <c r="E41" s="24">
        <v>8.8353413654618471</v>
      </c>
      <c r="F41" s="24">
        <v>4.0160642570281126</v>
      </c>
      <c r="G41" s="24">
        <v>3.1325301204819276</v>
      </c>
      <c r="H41" s="24">
        <v>5.7028112449799195</v>
      </c>
      <c r="I41" s="24">
        <v>95.98393574297188</v>
      </c>
      <c r="J41" s="24" t="s">
        <v>215</v>
      </c>
      <c r="K41" s="24"/>
    </row>
    <row r="42" spans="2:11" x14ac:dyDescent="0.2">
      <c r="B42" s="23" t="s">
        <v>99</v>
      </c>
      <c r="C42" s="24">
        <v>18.125</v>
      </c>
      <c r="D42" s="24">
        <v>3.4375000000000004</v>
      </c>
      <c r="E42" s="24">
        <v>14.0625</v>
      </c>
      <c r="F42" s="24">
        <v>7.1874999999999991</v>
      </c>
      <c r="G42" s="24">
        <v>0.9375</v>
      </c>
      <c r="H42" s="24">
        <v>13.125</v>
      </c>
      <c r="I42" s="24">
        <v>225</v>
      </c>
      <c r="J42" s="24" t="s">
        <v>218</v>
      </c>
      <c r="K42" s="24" t="s">
        <v>224</v>
      </c>
    </row>
    <row r="43" spans="2:11" x14ac:dyDescent="0.2">
      <c r="B43" s="23" t="s">
        <v>98</v>
      </c>
      <c r="C43" s="24">
        <v>20.895522388059703</v>
      </c>
      <c r="D43" s="24">
        <v>4.9253731343283587</v>
      </c>
      <c r="E43" s="24">
        <v>2.6865671641791047</v>
      </c>
      <c r="F43" s="24">
        <v>0</v>
      </c>
      <c r="G43" s="24">
        <v>0</v>
      </c>
      <c r="H43" s="24">
        <v>2.6865671641791047</v>
      </c>
      <c r="I43" s="24">
        <v>201.49253731343285</v>
      </c>
      <c r="J43" s="24" t="s">
        <v>218</v>
      </c>
      <c r="K43" s="24" t="s">
        <v>225</v>
      </c>
    </row>
    <row r="44" spans="2:11" x14ac:dyDescent="0.2">
      <c r="B44" s="23" t="s">
        <v>111</v>
      </c>
      <c r="C44" s="24">
        <v>9.0322580645161281</v>
      </c>
      <c r="D44" s="24">
        <v>11.612903225806452</v>
      </c>
      <c r="E44" s="24">
        <v>5.3548387096774199</v>
      </c>
      <c r="F44" s="24">
        <v>0.32258064516129031</v>
      </c>
      <c r="G44" s="24">
        <v>0.70967741935483875</v>
      </c>
      <c r="H44" s="24">
        <v>4.645161290322581</v>
      </c>
      <c r="I44" s="24">
        <v>146.45161290322579</v>
      </c>
      <c r="J44" s="24" t="s">
        <v>218</v>
      </c>
      <c r="K44" s="24" t="s">
        <v>219</v>
      </c>
    </row>
    <row r="45" spans="2:11" x14ac:dyDescent="0.2">
      <c r="B45" s="23" t="s">
        <v>110</v>
      </c>
      <c r="C45" s="24">
        <v>7.2072072072072073</v>
      </c>
      <c r="D45" s="24">
        <v>6.756756756756757</v>
      </c>
      <c r="E45" s="24">
        <v>2.5675675675675675</v>
      </c>
      <c r="F45" s="24">
        <v>1.0810810810810811</v>
      </c>
      <c r="G45" s="24">
        <v>0.85585585585585577</v>
      </c>
      <c r="H45" s="24">
        <v>1.7117117117117118</v>
      </c>
      <c r="I45" s="24">
        <v>102.25225225225225</v>
      </c>
      <c r="J45" s="24" t="s">
        <v>218</v>
      </c>
      <c r="K45" s="24"/>
    </row>
    <row r="46" spans="2:11" x14ac:dyDescent="0.2">
      <c r="B46" s="23" t="s">
        <v>148</v>
      </c>
      <c r="C46" s="24">
        <v>3.2544378698224854</v>
      </c>
      <c r="D46" s="24">
        <v>4.4378698224852071</v>
      </c>
      <c r="E46" s="24">
        <v>3.8461538461538463</v>
      </c>
      <c r="F46" s="24">
        <v>2.1301775147928996</v>
      </c>
      <c r="G46" s="24">
        <v>1.0355029585798816</v>
      </c>
      <c r="H46" s="24">
        <v>2.8106508875739644</v>
      </c>
      <c r="I46" s="24">
        <v>62.130177514792905</v>
      </c>
      <c r="J46" s="24" t="s">
        <v>218</v>
      </c>
      <c r="K46" s="24"/>
    </row>
    <row r="47" spans="2:11" x14ac:dyDescent="0.2">
      <c r="B47" s="23" t="s">
        <v>169</v>
      </c>
      <c r="C47" s="24">
        <v>1.4186851211072662</v>
      </c>
      <c r="D47" s="24">
        <v>1.9031141868512109</v>
      </c>
      <c r="E47" s="24">
        <v>11.76470588235294</v>
      </c>
      <c r="F47" s="24">
        <v>7.6124567474048437</v>
      </c>
      <c r="G47" s="24">
        <v>3.2179930795847751</v>
      </c>
      <c r="H47" s="24">
        <v>8.546712802768166</v>
      </c>
      <c r="I47" s="24">
        <v>62.975778546712796</v>
      </c>
      <c r="J47" s="24" t="s">
        <v>215</v>
      </c>
      <c r="K47" s="24"/>
    </row>
    <row r="48" spans="2:11" x14ac:dyDescent="0.2">
      <c r="B48" s="23" t="s">
        <v>146</v>
      </c>
      <c r="C48" s="24">
        <v>4.2011834319526624</v>
      </c>
      <c r="D48" s="24">
        <v>0.53254437869822491</v>
      </c>
      <c r="E48" s="24">
        <v>8.8757396449704142</v>
      </c>
      <c r="F48" s="24">
        <v>4.9112426035502965</v>
      </c>
      <c r="G48" s="24">
        <v>1.8934911242603552</v>
      </c>
      <c r="H48" s="24">
        <v>6.9822485207100602</v>
      </c>
      <c r="I48" s="24">
        <v>71.597633136094672</v>
      </c>
      <c r="J48" s="24" t="s">
        <v>215</v>
      </c>
      <c r="K48" s="24"/>
    </row>
    <row r="49" spans="2:11" x14ac:dyDescent="0.2">
      <c r="B49" s="23" t="s">
        <v>80</v>
      </c>
      <c r="C49" s="24">
        <v>7.6923076923076925</v>
      </c>
      <c r="D49" s="24">
        <v>3.2441471571906351</v>
      </c>
      <c r="E49" s="24">
        <v>8.3612040133779271</v>
      </c>
      <c r="F49" s="24">
        <v>2.6421404682274248</v>
      </c>
      <c r="G49" s="24">
        <v>4.0133779264214047</v>
      </c>
      <c r="H49" s="24">
        <v>4.3478260869565215</v>
      </c>
      <c r="I49" s="24">
        <v>106.35451505016722</v>
      </c>
      <c r="J49" s="24" t="s">
        <v>215</v>
      </c>
      <c r="K49" s="24"/>
    </row>
    <row r="50" spans="2:11" x14ac:dyDescent="0.2">
      <c r="B50" s="23" t="s">
        <v>82</v>
      </c>
      <c r="C50" s="24">
        <v>4.6913580246913575</v>
      </c>
      <c r="D50" s="24">
        <v>1.2962962962962963</v>
      </c>
      <c r="E50" s="24">
        <v>7.4074074074074066</v>
      </c>
      <c r="F50" s="24">
        <v>2.5925925925925926</v>
      </c>
      <c r="G50" s="24">
        <v>2.9629629629629628</v>
      </c>
      <c r="H50" s="24">
        <v>4.4444444444444446</v>
      </c>
      <c r="I50" s="24">
        <v>70.370370370370367</v>
      </c>
      <c r="J50" s="24" t="s">
        <v>218</v>
      </c>
      <c r="K50" s="24"/>
    </row>
    <row r="51" spans="2:11" x14ac:dyDescent="0.2">
      <c r="B51" s="23" t="s">
        <v>81</v>
      </c>
      <c r="C51" s="24">
        <v>0.29850746268656719</v>
      </c>
      <c r="D51" s="24">
        <v>0.85820895522388063</v>
      </c>
      <c r="E51" s="24">
        <v>7.0895522388059709</v>
      </c>
      <c r="F51" s="24">
        <v>4.477611940298508</v>
      </c>
      <c r="G51" s="24">
        <v>1.6417910447761197</v>
      </c>
      <c r="H51" s="24">
        <v>5.4477611940298507</v>
      </c>
      <c r="I51" s="24">
        <v>31.343283582089555</v>
      </c>
      <c r="J51" s="24" t="s">
        <v>215</v>
      </c>
      <c r="K51" s="24"/>
    </row>
    <row r="52" spans="2:11" x14ac:dyDescent="0.2">
      <c r="B52" s="23" t="s">
        <v>109</v>
      </c>
      <c r="C52" s="24">
        <v>8.4745762711864394</v>
      </c>
      <c r="D52" s="24">
        <v>6.1864406779661012</v>
      </c>
      <c r="E52" s="24">
        <v>2.3728813559322033</v>
      </c>
      <c r="F52" s="24">
        <v>0.67796610169491522</v>
      </c>
      <c r="G52" s="24">
        <v>0.67796610169491522</v>
      </c>
      <c r="H52" s="24">
        <v>1.6949152542372878</v>
      </c>
      <c r="I52" s="24">
        <v>113.5593220338983</v>
      </c>
      <c r="J52" s="24" t="s">
        <v>214</v>
      </c>
      <c r="K52" s="24"/>
    </row>
    <row r="53" spans="2:11" x14ac:dyDescent="0.2">
      <c r="B53" s="23" t="s">
        <v>88</v>
      </c>
      <c r="C53" s="24">
        <v>7.2477064220183491</v>
      </c>
      <c r="D53" s="24">
        <v>4.4954128440366974</v>
      </c>
      <c r="E53" s="24">
        <v>8.1651376146788994</v>
      </c>
      <c r="F53" s="24">
        <v>1.6513761467889909</v>
      </c>
      <c r="G53" s="24">
        <v>1.4678899082568808</v>
      </c>
      <c r="H53" s="24">
        <v>6.6972477064220195</v>
      </c>
      <c r="I53" s="24">
        <v>113.76146788990826</v>
      </c>
      <c r="J53" s="24" t="s">
        <v>215</v>
      </c>
      <c r="K53" s="24"/>
    </row>
    <row r="54" spans="2:11" x14ac:dyDescent="0.2">
      <c r="B54" s="23" t="s">
        <v>108</v>
      </c>
      <c r="C54" s="24">
        <v>6.901408450704225</v>
      </c>
      <c r="D54" s="24">
        <v>5.9859154929577461</v>
      </c>
      <c r="E54" s="24">
        <v>2.0422535211267605</v>
      </c>
      <c r="F54" s="24">
        <v>0.70422535211267601</v>
      </c>
      <c r="G54" s="24">
        <v>0.63380281690140838</v>
      </c>
      <c r="H54" s="24">
        <v>1.408450704225352</v>
      </c>
      <c r="I54" s="24">
        <v>93.661971830985905</v>
      </c>
      <c r="J54" s="24" t="s">
        <v>214</v>
      </c>
      <c r="K54" s="24"/>
    </row>
    <row r="55" spans="2:11" x14ac:dyDescent="0.2">
      <c r="B55" s="23" t="s">
        <v>95</v>
      </c>
      <c r="C55" s="24">
        <v>10</v>
      </c>
      <c r="D55" s="24">
        <v>2.3076923076923079</v>
      </c>
      <c r="E55" s="24">
        <v>7.6923076923076925</v>
      </c>
      <c r="F55" s="24">
        <v>3.8461538461538463</v>
      </c>
      <c r="G55" s="24">
        <v>2.2307692307692308</v>
      </c>
      <c r="H55" s="24">
        <v>5.4615384615384617</v>
      </c>
      <c r="I55" s="24">
        <v>126.92307692307693</v>
      </c>
      <c r="J55" s="24" t="s">
        <v>215</v>
      </c>
      <c r="K55" s="24"/>
    </row>
    <row r="56" spans="2:11" x14ac:dyDescent="0.2">
      <c r="B56" s="23" t="s">
        <v>83</v>
      </c>
      <c r="C56" s="24">
        <v>21.78217821782178</v>
      </c>
      <c r="D56" s="24">
        <v>2.277227722772277</v>
      </c>
      <c r="E56" s="24">
        <v>4.1584158415841586</v>
      </c>
      <c r="F56" s="24">
        <v>0</v>
      </c>
      <c r="G56" s="24">
        <v>1.386138613861386</v>
      </c>
      <c r="H56" s="24">
        <v>2.7722772277227725</v>
      </c>
      <c r="I56" s="24">
        <v>207.92079207920793</v>
      </c>
      <c r="J56" s="24" t="s">
        <v>218</v>
      </c>
      <c r="K56" s="24"/>
    </row>
  </sheetData>
  <sheetProtection algorithmName="SHA-512" hashValue="GaTJKqE16Ny6RmFqFHJaZSFdQjnNXb+7foIbhqjvPf/xXyhwpGDOK8V0glsyDgXVHWcmAX2plOKNshBMugrwLw==" saltValue="Y/sXtLbfN98psAm4z5vhYw==" spinCount="100000" sheet="1" objects="1" scenarios="1"/>
  <sortState xmlns:xlrd2="http://schemas.microsoft.com/office/spreadsheetml/2017/richdata2" ref="B10:K56">
    <sortCondition ref="B10:B56"/>
  </sortState>
  <mergeCells count="1">
    <mergeCell ref="B7:K7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4A3D-D9C7-3D49-8392-0FA41A06CE0B}">
  <dimension ref="B7:K50"/>
  <sheetViews>
    <sheetView showGridLines="0" showRowColHeaders="0" zoomScaleNormal="100" workbookViewId="0">
      <selection activeCell="K4" sqref="K4"/>
    </sheetView>
  </sheetViews>
  <sheetFormatPr baseColWidth="10" defaultRowHeight="16" x14ac:dyDescent="0.2"/>
  <cols>
    <col min="2" max="2" width="41.1640625" bestFit="1" customWidth="1"/>
    <col min="3" max="3" width="6" bestFit="1" customWidth="1"/>
    <col min="4" max="4" width="8.33203125" bestFit="1" customWidth="1"/>
    <col min="5" max="5" width="12.5" bestFit="1" customWidth="1"/>
    <col min="6" max="6" width="6.83203125" bestFit="1" customWidth="1"/>
    <col min="7" max="7" width="5.33203125" bestFit="1" customWidth="1"/>
    <col min="8" max="8" width="17.6640625" bestFit="1" customWidth="1"/>
    <col min="9" max="9" width="7.83203125" bestFit="1" customWidth="1"/>
    <col min="10" max="10" width="13" bestFit="1" customWidth="1"/>
    <col min="11" max="11" width="30.33203125" bestFit="1" customWidth="1"/>
  </cols>
  <sheetData>
    <row r="7" spans="2:11" ht="26" x14ac:dyDescent="0.3">
      <c r="B7" s="39" t="s">
        <v>157</v>
      </c>
      <c r="C7" s="39"/>
      <c r="D7" s="39"/>
      <c r="E7" s="39"/>
      <c r="F7" s="39"/>
      <c r="G7" s="39"/>
      <c r="H7" s="39"/>
      <c r="I7" s="39"/>
      <c r="J7" s="39"/>
      <c r="K7" s="39"/>
    </row>
    <row r="9" spans="2:11" x14ac:dyDescent="0.2">
      <c r="B9" s="28" t="s">
        <v>130</v>
      </c>
      <c r="C9" s="29" t="s">
        <v>54</v>
      </c>
      <c r="D9" s="29" t="s">
        <v>131</v>
      </c>
      <c r="E9" s="29" t="s">
        <v>48</v>
      </c>
      <c r="F9" s="29" t="s">
        <v>132</v>
      </c>
      <c r="G9" s="29" t="s">
        <v>4</v>
      </c>
      <c r="H9" s="29" t="s">
        <v>55</v>
      </c>
      <c r="I9" s="29" t="s">
        <v>50</v>
      </c>
      <c r="J9" s="29" t="s">
        <v>212</v>
      </c>
      <c r="K9" s="29" t="s">
        <v>213</v>
      </c>
    </row>
    <row r="10" spans="2:11" x14ac:dyDescent="0.2">
      <c r="B10" s="23" t="s">
        <v>93</v>
      </c>
      <c r="C10" s="27">
        <v>18.333333333333332</v>
      </c>
      <c r="D10" s="27">
        <v>8.0952380952380949</v>
      </c>
      <c r="E10" s="27">
        <v>18.571428571428569</v>
      </c>
      <c r="F10" s="27">
        <v>7.6190476190476195</v>
      </c>
      <c r="G10" s="27">
        <v>4.0476190476190474</v>
      </c>
      <c r="H10" s="27">
        <v>14.523809523809522</v>
      </c>
      <c r="I10" s="27">
        <v>261.90476190476193</v>
      </c>
      <c r="J10" s="24" t="s">
        <v>215</v>
      </c>
      <c r="K10" s="24"/>
    </row>
    <row r="11" spans="2:11" x14ac:dyDescent="0.2">
      <c r="B11" s="23" t="s">
        <v>92</v>
      </c>
      <c r="C11" s="27">
        <v>7.6305220883534135</v>
      </c>
      <c r="D11" s="27">
        <v>2.4899598393574296</v>
      </c>
      <c r="E11" s="27">
        <v>9.6385542168674689</v>
      </c>
      <c r="F11" s="27">
        <v>3.3734939759036147</v>
      </c>
      <c r="G11" s="27">
        <v>3.1325301204819276</v>
      </c>
      <c r="H11" s="27">
        <v>6.5060240963855422</v>
      </c>
      <c r="I11" s="27">
        <v>110.44176706827309</v>
      </c>
      <c r="J11" s="24" t="s">
        <v>215</v>
      </c>
      <c r="K11" s="24"/>
    </row>
    <row r="12" spans="2:11" x14ac:dyDescent="0.2">
      <c r="B12" s="23" t="s">
        <v>170</v>
      </c>
      <c r="C12" s="27">
        <v>9.9290780141843982</v>
      </c>
      <c r="D12" s="27">
        <v>3.4751773049645394</v>
      </c>
      <c r="E12" s="27">
        <v>10.638297872340425</v>
      </c>
      <c r="F12" s="27">
        <v>4.6099290780141846</v>
      </c>
      <c r="G12" s="27">
        <v>3.9007092198581561</v>
      </c>
      <c r="H12" s="27">
        <v>6.7375886524822697</v>
      </c>
      <c r="I12" s="27">
        <v>140.42553191489361</v>
      </c>
      <c r="J12" s="24" t="s">
        <v>215</v>
      </c>
      <c r="K12" s="24"/>
    </row>
    <row r="13" spans="2:11" x14ac:dyDescent="0.2">
      <c r="B13" s="23" t="s">
        <v>91</v>
      </c>
      <c r="C13" s="27">
        <v>23.076923076923077</v>
      </c>
      <c r="D13" s="27">
        <v>3.8461538461538463</v>
      </c>
      <c r="E13" s="27">
        <v>32.692307692307693</v>
      </c>
      <c r="F13" s="27">
        <v>21.153846153846153</v>
      </c>
      <c r="G13" s="27">
        <v>6.3461538461538458</v>
      </c>
      <c r="H13" s="27">
        <v>26.346153846153847</v>
      </c>
      <c r="I13" s="27">
        <v>350</v>
      </c>
      <c r="J13" s="24" t="s">
        <v>215</v>
      </c>
      <c r="K13" s="24"/>
    </row>
    <row r="14" spans="2:11" x14ac:dyDescent="0.2">
      <c r="B14" s="23" t="s">
        <v>174</v>
      </c>
      <c r="C14" s="27">
        <v>4.6078431372549016</v>
      </c>
      <c r="D14" s="27">
        <v>2.0588235294117645</v>
      </c>
      <c r="E14" s="27">
        <v>6.4705882352941169</v>
      </c>
      <c r="F14" s="27">
        <v>1.3725490196078429</v>
      </c>
      <c r="G14" s="27">
        <v>4.0196078431372539</v>
      </c>
      <c r="H14" s="27">
        <v>2.4509803921568625</v>
      </c>
      <c r="I14" s="27">
        <v>71.568627450980387</v>
      </c>
      <c r="J14" s="24" t="s">
        <v>215</v>
      </c>
      <c r="K14" s="24"/>
    </row>
    <row r="15" spans="2:11" x14ac:dyDescent="0.2">
      <c r="B15" s="23" t="s">
        <v>173</v>
      </c>
      <c r="C15" s="27">
        <v>3.3774834437086092</v>
      </c>
      <c r="D15" s="27">
        <v>1.7880794701986757</v>
      </c>
      <c r="E15" s="27">
        <v>9.2715231788079482</v>
      </c>
      <c r="F15" s="27">
        <v>3.8410596026490067</v>
      </c>
      <c r="G15" s="27">
        <v>3.9072847682119209</v>
      </c>
      <c r="H15" s="27">
        <v>5.3642384105960268</v>
      </c>
      <c r="I15" s="27">
        <v>68.874172185430467</v>
      </c>
      <c r="J15" s="24" t="s">
        <v>218</v>
      </c>
      <c r="K15" s="24"/>
    </row>
    <row r="16" spans="2:11" x14ac:dyDescent="0.2">
      <c r="B16" s="23" t="s">
        <v>172</v>
      </c>
      <c r="C16" s="27">
        <v>3.1372549019607843</v>
      </c>
      <c r="D16" s="27">
        <v>1.3725490196078429</v>
      </c>
      <c r="E16" s="27">
        <v>7.8431372549019605</v>
      </c>
      <c r="F16" s="27">
        <v>3.6274509803921569</v>
      </c>
      <c r="G16" s="27">
        <v>2.9411764705882351</v>
      </c>
      <c r="H16" s="27">
        <v>4.901960784313725</v>
      </c>
      <c r="I16" s="27">
        <v>59.803921568627452</v>
      </c>
      <c r="J16" s="24" t="s">
        <v>218</v>
      </c>
      <c r="K16" s="24"/>
    </row>
    <row r="17" spans="2:11" x14ac:dyDescent="0.2">
      <c r="B17" s="23" t="s">
        <v>171</v>
      </c>
      <c r="C17" s="27">
        <v>3.3018867924528301</v>
      </c>
      <c r="D17" s="27">
        <v>1.9811320754716981</v>
      </c>
      <c r="E17" s="27">
        <v>9.433962264150944</v>
      </c>
      <c r="F17" s="27">
        <v>3.3962264150943398</v>
      </c>
      <c r="G17" s="27">
        <v>5.0943396226415096</v>
      </c>
      <c r="H17" s="27">
        <v>4.3396226415094334</v>
      </c>
      <c r="I17" s="27">
        <v>69.811320754716988</v>
      </c>
      <c r="J17" s="24" t="s">
        <v>218</v>
      </c>
      <c r="K17" s="24"/>
    </row>
    <row r="18" spans="2:11" x14ac:dyDescent="0.2">
      <c r="B18" s="23" t="s">
        <v>166</v>
      </c>
      <c r="C18" s="27">
        <v>4.716981132075472</v>
      </c>
      <c r="D18" s="27">
        <v>2.641509433962264</v>
      </c>
      <c r="E18" s="27">
        <v>8.2075471698113205</v>
      </c>
      <c r="F18" s="27">
        <v>1.320754716981132</v>
      </c>
      <c r="G18" s="27">
        <v>4.5283018867924527</v>
      </c>
      <c r="H18" s="27">
        <v>3.6792452830188673</v>
      </c>
      <c r="I18" s="27">
        <v>82.075471698113205</v>
      </c>
      <c r="J18" s="24" t="s">
        <v>218</v>
      </c>
      <c r="K18" s="24"/>
    </row>
    <row r="19" spans="2:11" x14ac:dyDescent="0.2">
      <c r="B19" s="23" t="s">
        <v>189</v>
      </c>
      <c r="C19" s="27">
        <v>38.63636363636364</v>
      </c>
      <c r="D19" s="27">
        <v>11.590909090909092</v>
      </c>
      <c r="E19" s="27">
        <v>36.363636363636367</v>
      </c>
      <c r="F19" s="27">
        <v>20.22727272727273</v>
      </c>
      <c r="G19" s="27">
        <v>5.0000000000000009</v>
      </c>
      <c r="H19" s="27">
        <v>31.363636363636367</v>
      </c>
      <c r="I19" s="27">
        <v>518.18181818181824</v>
      </c>
      <c r="J19" s="24" t="s">
        <v>215</v>
      </c>
      <c r="K19" s="24" t="s">
        <v>227</v>
      </c>
    </row>
    <row r="20" spans="2:11" x14ac:dyDescent="0.2">
      <c r="B20" s="23" t="s">
        <v>107</v>
      </c>
      <c r="C20" s="27">
        <v>37.368421052631582</v>
      </c>
      <c r="D20" s="27">
        <v>15.789473684210527</v>
      </c>
      <c r="E20" s="27">
        <v>17.894736842105264</v>
      </c>
      <c r="F20" s="27">
        <v>2.1052631578947372</v>
      </c>
      <c r="G20" s="27">
        <v>10</v>
      </c>
      <c r="H20" s="27">
        <v>7.8947368421052637</v>
      </c>
      <c r="I20" s="27">
        <v>442.1052631578948</v>
      </c>
      <c r="J20" s="24" t="s">
        <v>218</v>
      </c>
      <c r="K20" s="24"/>
    </row>
    <row r="21" spans="2:11" x14ac:dyDescent="0.2">
      <c r="B21" s="23" t="s">
        <v>186</v>
      </c>
      <c r="C21" s="27">
        <v>11.564625850340136</v>
      </c>
      <c r="D21" s="27">
        <v>3.0612244897959182</v>
      </c>
      <c r="E21" s="27">
        <v>14.965986394557822</v>
      </c>
      <c r="F21" s="27">
        <v>9.5238095238095237</v>
      </c>
      <c r="G21" s="27">
        <v>2.9251700680272106</v>
      </c>
      <c r="H21" s="27">
        <v>12.040816326530612</v>
      </c>
      <c r="I21" s="27">
        <v>165.30612244897958</v>
      </c>
      <c r="J21" s="24" t="s">
        <v>215</v>
      </c>
      <c r="K21" s="24"/>
    </row>
    <row r="22" spans="2:11" x14ac:dyDescent="0.2">
      <c r="B22" s="23" t="s">
        <v>188</v>
      </c>
      <c r="C22" s="27">
        <v>25</v>
      </c>
      <c r="D22" s="27">
        <v>15.714285714285717</v>
      </c>
      <c r="E22" s="27">
        <v>42.857142857142861</v>
      </c>
      <c r="F22" s="27">
        <v>25.714285714285715</v>
      </c>
      <c r="G22" s="27">
        <v>8.5714285714285712</v>
      </c>
      <c r="H22" s="27">
        <v>34.285714285714285</v>
      </c>
      <c r="I22" s="27">
        <v>428.57142857142861</v>
      </c>
      <c r="J22" s="24" t="s">
        <v>215</v>
      </c>
      <c r="K22" s="24"/>
    </row>
    <row r="23" spans="2:11" x14ac:dyDescent="0.2">
      <c r="B23" s="23" t="s">
        <v>90</v>
      </c>
      <c r="C23" s="27">
        <v>45.714285714285715</v>
      </c>
      <c r="D23" s="27">
        <v>10</v>
      </c>
      <c r="E23" s="27">
        <v>34.285714285714285</v>
      </c>
      <c r="F23" s="27">
        <v>17.714285714285715</v>
      </c>
      <c r="G23" s="27">
        <v>8.2857142857142865</v>
      </c>
      <c r="H23" s="27">
        <v>26</v>
      </c>
      <c r="I23" s="27">
        <v>565.71428571428578</v>
      </c>
      <c r="J23" s="24" t="s">
        <v>215</v>
      </c>
      <c r="K23" s="24" t="s">
        <v>227</v>
      </c>
    </row>
    <row r="24" spans="2:11" x14ac:dyDescent="0.2">
      <c r="B24" s="23" t="s">
        <v>187</v>
      </c>
      <c r="C24" s="27">
        <v>42</v>
      </c>
      <c r="D24" s="27">
        <v>13.6</v>
      </c>
      <c r="E24" s="27">
        <v>34</v>
      </c>
      <c r="F24" s="27">
        <v>17</v>
      </c>
      <c r="G24" s="27">
        <v>10.4</v>
      </c>
      <c r="H24" s="27">
        <v>23.6</v>
      </c>
      <c r="I24" s="27">
        <v>548</v>
      </c>
      <c r="J24" s="24" t="s">
        <v>215</v>
      </c>
      <c r="K24" s="24" t="s">
        <v>227</v>
      </c>
    </row>
    <row r="25" spans="2:11" x14ac:dyDescent="0.2">
      <c r="B25" s="23" t="s">
        <v>101</v>
      </c>
      <c r="C25" s="27">
        <v>58.333333333333336</v>
      </c>
      <c r="D25" s="27">
        <v>15.000000000000002</v>
      </c>
      <c r="E25" s="27">
        <v>19.166666666666668</v>
      </c>
      <c r="F25" s="27">
        <v>4.5833333333333339</v>
      </c>
      <c r="G25" s="27">
        <v>9.5833333333333339</v>
      </c>
      <c r="H25" s="27">
        <v>9.5833333333333339</v>
      </c>
      <c r="I25" s="27">
        <v>625</v>
      </c>
      <c r="J25" s="24" t="s">
        <v>218</v>
      </c>
      <c r="K25" s="24" t="s">
        <v>226</v>
      </c>
    </row>
    <row r="26" spans="2:11" x14ac:dyDescent="0.2">
      <c r="B26" s="23" t="s">
        <v>89</v>
      </c>
      <c r="C26" s="27">
        <v>23.684210526315791</v>
      </c>
      <c r="D26" s="27">
        <v>6.7105263157894735</v>
      </c>
      <c r="E26" s="27">
        <v>17.10526315789474</v>
      </c>
      <c r="F26" s="27">
        <v>9.2105263157894743</v>
      </c>
      <c r="G26" s="27">
        <v>5</v>
      </c>
      <c r="H26" s="27">
        <v>12.105263157894736</v>
      </c>
      <c r="I26" s="27">
        <v>296.0526315789474</v>
      </c>
      <c r="J26" s="24" t="s">
        <v>215</v>
      </c>
      <c r="K26" s="24"/>
    </row>
    <row r="27" spans="2:11" x14ac:dyDescent="0.2">
      <c r="B27" s="23" t="s">
        <v>86</v>
      </c>
      <c r="C27" s="27">
        <v>2.9045643153526974</v>
      </c>
      <c r="D27" s="27">
        <v>0.2074688796680498</v>
      </c>
      <c r="E27" s="27">
        <v>1.4522821576763487</v>
      </c>
      <c r="F27" s="27">
        <v>1.2033195020746887</v>
      </c>
      <c r="G27" s="27">
        <v>0</v>
      </c>
      <c r="H27" s="27">
        <v>1.4522821576763487</v>
      </c>
      <c r="I27" s="27">
        <v>31.120331950207472</v>
      </c>
      <c r="J27" s="24" t="s">
        <v>218</v>
      </c>
      <c r="K27" s="24"/>
    </row>
    <row r="28" spans="2:11" x14ac:dyDescent="0.2">
      <c r="B28" s="23" t="s">
        <v>85</v>
      </c>
      <c r="C28" s="27">
        <v>4.0955631399317411</v>
      </c>
      <c r="D28" s="27">
        <v>0.44368600682593862</v>
      </c>
      <c r="E28" s="27">
        <v>7.5085324232081918</v>
      </c>
      <c r="F28" s="27">
        <v>5.4607508532423212</v>
      </c>
      <c r="G28" s="27">
        <v>1.4334470989761094</v>
      </c>
      <c r="H28" s="27">
        <v>6.0750853242320826</v>
      </c>
      <c r="I28" s="27">
        <v>66.211604095563146</v>
      </c>
      <c r="J28" s="24" t="s">
        <v>218</v>
      </c>
      <c r="K28" s="24" t="s">
        <v>223</v>
      </c>
    </row>
    <row r="29" spans="2:11" x14ac:dyDescent="0.2">
      <c r="B29" s="23" t="s">
        <v>84</v>
      </c>
      <c r="C29" s="27">
        <v>6.3157894736842106</v>
      </c>
      <c r="D29" s="27">
        <v>2.5263157894736841</v>
      </c>
      <c r="E29" s="27">
        <v>2.5263157894736841</v>
      </c>
      <c r="F29" s="27">
        <v>0.59649122807017541</v>
      </c>
      <c r="G29" s="27">
        <v>1.3333333333333333</v>
      </c>
      <c r="H29" s="27">
        <v>1.192982456140351</v>
      </c>
      <c r="I29" s="27">
        <v>72.280701754385959</v>
      </c>
      <c r="J29" s="24" t="s">
        <v>218</v>
      </c>
      <c r="K29" s="24"/>
    </row>
    <row r="30" spans="2:11" x14ac:dyDescent="0.2">
      <c r="B30" s="23" t="s">
        <v>190</v>
      </c>
      <c r="C30" s="27">
        <v>19.736842105263158</v>
      </c>
      <c r="D30" s="27">
        <v>2.5</v>
      </c>
      <c r="E30" s="27">
        <v>6.5789473684210531</v>
      </c>
      <c r="F30" s="27">
        <v>3.9473684210526319</v>
      </c>
      <c r="G30" s="27">
        <v>0</v>
      </c>
      <c r="H30" s="27">
        <v>6.5789473684210531</v>
      </c>
      <c r="I30" s="27">
        <v>202.63157894736844</v>
      </c>
      <c r="J30" s="24" t="s">
        <v>218</v>
      </c>
      <c r="K30" s="24"/>
    </row>
    <row r="31" spans="2:11" x14ac:dyDescent="0.2">
      <c r="B31" s="23" t="s">
        <v>100</v>
      </c>
      <c r="C31" s="27">
        <v>52.142857142857146</v>
      </c>
      <c r="D31" s="27">
        <v>20.714285714285715</v>
      </c>
      <c r="E31" s="27">
        <v>20.714285714285715</v>
      </c>
      <c r="F31" s="27">
        <v>5</v>
      </c>
      <c r="G31" s="27">
        <v>10.714285714285715</v>
      </c>
      <c r="H31" s="27">
        <v>10</v>
      </c>
      <c r="I31" s="27">
        <v>592.85714285714289</v>
      </c>
      <c r="J31" s="24" t="s">
        <v>218</v>
      </c>
      <c r="K31" s="24" t="s">
        <v>226</v>
      </c>
    </row>
    <row r="32" spans="2:11" x14ac:dyDescent="0.2">
      <c r="B32" s="23" t="s">
        <v>147</v>
      </c>
      <c r="C32" s="27">
        <v>43.07692307692308</v>
      </c>
      <c r="D32" s="27">
        <v>8.615384615384615</v>
      </c>
      <c r="E32" s="27">
        <v>27.692307692307693</v>
      </c>
      <c r="F32" s="27">
        <v>15.230769230769232</v>
      </c>
      <c r="G32" s="27">
        <v>4.6153846153846159</v>
      </c>
      <c r="H32" s="27">
        <v>23.076923076923077</v>
      </c>
      <c r="I32" s="27">
        <v>515.38461538461536</v>
      </c>
      <c r="J32" s="24" t="s">
        <v>215</v>
      </c>
      <c r="K32" s="24" t="s">
        <v>227</v>
      </c>
    </row>
    <row r="33" spans="2:11" x14ac:dyDescent="0.2">
      <c r="B33" s="23" t="s">
        <v>94</v>
      </c>
      <c r="C33" s="27">
        <v>10.892857142857142</v>
      </c>
      <c r="D33" s="27">
        <v>6.25</v>
      </c>
      <c r="E33" s="27">
        <v>21.428571428571431</v>
      </c>
      <c r="F33" s="27">
        <v>16.25</v>
      </c>
      <c r="G33" s="27">
        <v>1.9642857142857146</v>
      </c>
      <c r="H33" s="27">
        <v>19.464285714285715</v>
      </c>
      <c r="I33" s="27">
        <v>208.92857142857144</v>
      </c>
      <c r="J33" s="24" t="s">
        <v>215</v>
      </c>
      <c r="K33" s="24"/>
    </row>
    <row r="34" spans="2:11" x14ac:dyDescent="0.2">
      <c r="B34" s="23" t="s">
        <v>138</v>
      </c>
      <c r="C34" s="27">
        <v>4.9875311720698257</v>
      </c>
      <c r="D34" s="27">
        <v>4.7381546134663344</v>
      </c>
      <c r="E34" s="27">
        <v>8.4788029925187036</v>
      </c>
      <c r="F34" s="27">
        <v>2.2443890274314215</v>
      </c>
      <c r="G34" s="27">
        <v>2.4688279301745637</v>
      </c>
      <c r="H34" s="27">
        <v>6.0099750623441404</v>
      </c>
      <c r="I34" s="27">
        <v>95.012468827930178</v>
      </c>
      <c r="J34" s="24" t="s">
        <v>215</v>
      </c>
      <c r="K34" s="24"/>
    </row>
    <row r="35" spans="2:11" x14ac:dyDescent="0.2">
      <c r="B35" s="23" t="s">
        <v>87</v>
      </c>
      <c r="C35" s="27">
        <v>22.222222222222221</v>
      </c>
      <c r="D35" s="27">
        <v>4.177777777777778</v>
      </c>
      <c r="E35" s="27">
        <v>18.666666666666664</v>
      </c>
      <c r="F35" s="27">
        <v>1.8666666666666667</v>
      </c>
      <c r="G35" s="27">
        <v>3.333333333333333</v>
      </c>
      <c r="H35" s="27">
        <v>15.333333333333332</v>
      </c>
      <c r="I35" s="27">
        <v>283.55555555555554</v>
      </c>
      <c r="J35" s="24" t="s">
        <v>215</v>
      </c>
      <c r="K35" s="24"/>
    </row>
    <row r="36" spans="2:11" x14ac:dyDescent="0.2">
      <c r="B36" s="23" t="s">
        <v>168</v>
      </c>
      <c r="C36" s="27">
        <v>12.5</v>
      </c>
      <c r="D36" s="27">
        <v>8.7500000000000018</v>
      </c>
      <c r="E36" s="27">
        <v>6.7708333333333339</v>
      </c>
      <c r="F36" s="27">
        <v>1.9791666666666667</v>
      </c>
      <c r="G36" s="27">
        <v>1.0416666666666667</v>
      </c>
      <c r="H36" s="27">
        <v>5.729166666666667</v>
      </c>
      <c r="I36" s="27">
        <v>181.25</v>
      </c>
      <c r="J36" s="24" t="s">
        <v>218</v>
      </c>
      <c r="K36" s="24"/>
    </row>
    <row r="37" spans="2:11" x14ac:dyDescent="0.2">
      <c r="B37" s="23" t="s">
        <v>96</v>
      </c>
      <c r="C37" s="27">
        <v>13.26530612244898</v>
      </c>
      <c r="D37" s="27">
        <v>8.6734693877551017</v>
      </c>
      <c r="E37" s="27">
        <v>6.5306122448979593</v>
      </c>
      <c r="F37" s="27">
        <v>1.8367346938775511</v>
      </c>
      <c r="G37" s="27">
        <v>1.1224489795918369</v>
      </c>
      <c r="H37" s="27">
        <v>5.4081632653061229</v>
      </c>
      <c r="I37" s="27">
        <v>184.69387755102042</v>
      </c>
      <c r="J37" s="24" t="s">
        <v>218</v>
      </c>
      <c r="K37" s="24"/>
    </row>
    <row r="38" spans="2:11" x14ac:dyDescent="0.2">
      <c r="B38" s="23" t="s">
        <v>99</v>
      </c>
      <c r="C38" s="27">
        <v>18.125</v>
      </c>
      <c r="D38" s="27">
        <v>3.4375000000000004</v>
      </c>
      <c r="E38" s="27">
        <v>14.0625</v>
      </c>
      <c r="F38" s="27">
        <v>7.1874999999999991</v>
      </c>
      <c r="G38" s="27">
        <v>0.9375</v>
      </c>
      <c r="H38" s="27">
        <v>13.125</v>
      </c>
      <c r="I38" s="27">
        <v>225</v>
      </c>
      <c r="J38" s="24" t="s">
        <v>218</v>
      </c>
      <c r="K38" s="24" t="s">
        <v>224</v>
      </c>
    </row>
    <row r="39" spans="2:11" x14ac:dyDescent="0.2">
      <c r="B39" s="23" t="s">
        <v>98</v>
      </c>
      <c r="C39" s="27">
        <v>20.895522388059703</v>
      </c>
      <c r="D39" s="27">
        <v>4.9253731343283587</v>
      </c>
      <c r="E39" s="27">
        <v>2.6865671641791047</v>
      </c>
      <c r="F39" s="27">
        <v>0</v>
      </c>
      <c r="G39" s="27">
        <v>0</v>
      </c>
      <c r="H39" s="27">
        <v>2.6865671641791047</v>
      </c>
      <c r="I39" s="27">
        <v>201.49253731343285</v>
      </c>
      <c r="J39" s="24" t="s">
        <v>218</v>
      </c>
      <c r="K39" s="24" t="s">
        <v>225</v>
      </c>
    </row>
    <row r="40" spans="2:11" x14ac:dyDescent="0.2">
      <c r="B40" s="23" t="s">
        <v>97</v>
      </c>
      <c r="C40" s="27">
        <v>30.8</v>
      </c>
      <c r="D40" s="27">
        <v>30.8</v>
      </c>
      <c r="E40" s="27">
        <v>26</v>
      </c>
      <c r="F40" s="27">
        <v>1.2</v>
      </c>
      <c r="G40" s="27">
        <v>16</v>
      </c>
      <c r="H40" s="27">
        <v>10</v>
      </c>
      <c r="I40" s="27">
        <v>452</v>
      </c>
      <c r="J40" s="24" t="s">
        <v>218</v>
      </c>
      <c r="K40" s="24"/>
    </row>
    <row r="41" spans="2:11" x14ac:dyDescent="0.2">
      <c r="B41" s="23" t="s">
        <v>104</v>
      </c>
      <c r="C41" s="27">
        <v>17.61904761904762</v>
      </c>
      <c r="D41" s="27">
        <v>6.4285714285714288</v>
      </c>
      <c r="E41" s="27">
        <v>11.190476190476192</v>
      </c>
      <c r="F41" s="27">
        <v>2.1428571428571428</v>
      </c>
      <c r="G41" s="27">
        <v>3.333333333333333</v>
      </c>
      <c r="H41" s="27">
        <v>7.8571428571428577</v>
      </c>
      <c r="I41" s="27">
        <v>214.28571428571428</v>
      </c>
      <c r="J41" s="24" t="s">
        <v>218</v>
      </c>
      <c r="K41" s="24"/>
    </row>
    <row r="42" spans="2:11" x14ac:dyDescent="0.2">
      <c r="B42" s="23" t="s">
        <v>103</v>
      </c>
      <c r="C42" s="27">
        <v>11.428571428571431</v>
      </c>
      <c r="D42" s="27">
        <v>4.1071428571428568</v>
      </c>
      <c r="E42" s="27">
        <v>9.4642857142857153</v>
      </c>
      <c r="F42" s="27">
        <v>1.7857142857142858</v>
      </c>
      <c r="G42" s="27">
        <v>1.0714285714285714</v>
      </c>
      <c r="H42" s="27">
        <v>8.3928571428571441</v>
      </c>
      <c r="I42" s="27">
        <v>148.21428571428572</v>
      </c>
      <c r="J42" s="24" t="s">
        <v>218</v>
      </c>
      <c r="K42" s="24"/>
    </row>
    <row r="43" spans="2:11" x14ac:dyDescent="0.2">
      <c r="B43" s="23" t="s">
        <v>169</v>
      </c>
      <c r="C43" s="27">
        <v>1.4186851211072662</v>
      </c>
      <c r="D43" s="27">
        <v>1.9031141868512109</v>
      </c>
      <c r="E43" s="27">
        <v>11.76470588235294</v>
      </c>
      <c r="F43" s="27">
        <v>7.6124567474048437</v>
      </c>
      <c r="G43" s="27">
        <v>3.2179930795847751</v>
      </c>
      <c r="H43" s="27">
        <v>8.546712802768166</v>
      </c>
      <c r="I43" s="27">
        <v>62.975778546712796</v>
      </c>
      <c r="J43" s="24" t="s">
        <v>215</v>
      </c>
      <c r="K43" s="24"/>
    </row>
    <row r="44" spans="2:11" x14ac:dyDescent="0.2">
      <c r="B44" s="23" t="s">
        <v>146</v>
      </c>
      <c r="C44" s="27">
        <v>4.2011834319526624</v>
      </c>
      <c r="D44" s="27">
        <v>0.53254437869822491</v>
      </c>
      <c r="E44" s="27">
        <v>8.8757396449704142</v>
      </c>
      <c r="F44" s="27">
        <v>4.9112426035502965</v>
      </c>
      <c r="G44" s="27">
        <v>1.8934911242603552</v>
      </c>
      <c r="H44" s="27">
        <v>6.9822485207100602</v>
      </c>
      <c r="I44" s="27">
        <v>71.597633136094672</v>
      </c>
      <c r="J44" s="24" t="s">
        <v>215</v>
      </c>
      <c r="K44" s="24"/>
    </row>
    <row r="45" spans="2:11" x14ac:dyDescent="0.2">
      <c r="B45" s="23" t="s">
        <v>80</v>
      </c>
      <c r="C45" s="27">
        <v>7.6923076923076925</v>
      </c>
      <c r="D45" s="27">
        <v>3.2441471571906351</v>
      </c>
      <c r="E45" s="27">
        <v>8.3612040133779271</v>
      </c>
      <c r="F45" s="27">
        <v>2.6421404682274248</v>
      </c>
      <c r="G45" s="27">
        <v>4.0133779264214047</v>
      </c>
      <c r="H45" s="27">
        <v>4.3478260869565215</v>
      </c>
      <c r="I45" s="27">
        <v>106.35451505016722</v>
      </c>
      <c r="J45" s="24" t="s">
        <v>215</v>
      </c>
      <c r="K45" s="24"/>
    </row>
    <row r="46" spans="2:11" x14ac:dyDescent="0.2">
      <c r="B46" s="23" t="s">
        <v>82</v>
      </c>
      <c r="C46" s="27">
        <v>4.6913580246913575</v>
      </c>
      <c r="D46" s="27">
        <v>1.2962962962962963</v>
      </c>
      <c r="E46" s="27">
        <v>7.4074074074074066</v>
      </c>
      <c r="F46" s="27">
        <v>2.5925925925925926</v>
      </c>
      <c r="G46" s="27">
        <v>2.9629629629629628</v>
      </c>
      <c r="H46" s="27">
        <v>4.4444444444444446</v>
      </c>
      <c r="I46" s="27">
        <v>70.370370370370367</v>
      </c>
      <c r="J46" s="24" t="s">
        <v>218</v>
      </c>
      <c r="K46" s="24"/>
    </row>
    <row r="47" spans="2:11" x14ac:dyDescent="0.2">
      <c r="B47" s="23" t="s">
        <v>81</v>
      </c>
      <c r="C47" s="27">
        <v>0.29850746268656719</v>
      </c>
      <c r="D47" s="27">
        <v>0.85820895522388063</v>
      </c>
      <c r="E47" s="27">
        <v>7.0895522388059709</v>
      </c>
      <c r="F47" s="27">
        <v>4.477611940298508</v>
      </c>
      <c r="G47" s="27">
        <v>1.6417910447761197</v>
      </c>
      <c r="H47" s="27">
        <v>5.4477611940298507</v>
      </c>
      <c r="I47" s="27">
        <v>31.343283582089555</v>
      </c>
      <c r="J47" s="24" t="s">
        <v>215</v>
      </c>
      <c r="K47" s="24"/>
    </row>
    <row r="48" spans="2:11" x14ac:dyDescent="0.2">
      <c r="B48" s="23" t="s">
        <v>106</v>
      </c>
      <c r="C48" s="27">
        <v>24.482758620689651</v>
      </c>
      <c r="D48" s="27">
        <v>10.689655172413794</v>
      </c>
      <c r="E48" s="27">
        <v>16.896551724137932</v>
      </c>
      <c r="F48" s="27">
        <v>1.0344827586206895</v>
      </c>
      <c r="G48" s="27">
        <v>15.862068965517238</v>
      </c>
      <c r="H48" s="27">
        <v>1.0344827586206919</v>
      </c>
      <c r="I48" s="27">
        <v>310.34482758620686</v>
      </c>
      <c r="J48" s="24" t="s">
        <v>218</v>
      </c>
      <c r="K48" s="24"/>
    </row>
    <row r="49" spans="2:11" x14ac:dyDescent="0.2">
      <c r="B49" s="23" t="s">
        <v>102</v>
      </c>
      <c r="C49" s="27">
        <v>52.38095238095238</v>
      </c>
      <c r="D49" s="27">
        <v>0</v>
      </c>
      <c r="E49" s="27">
        <v>5.2380952380952381</v>
      </c>
      <c r="F49" s="27">
        <v>3.8095238095238098</v>
      </c>
      <c r="G49" s="27">
        <v>0.47619047619047622</v>
      </c>
      <c r="H49" s="27">
        <v>4.7619047619047619</v>
      </c>
      <c r="I49" s="27">
        <v>500</v>
      </c>
      <c r="J49" s="24" t="s">
        <v>218</v>
      </c>
      <c r="K49" s="24"/>
    </row>
    <row r="50" spans="2:11" x14ac:dyDescent="0.2">
      <c r="B50" s="23" t="s">
        <v>83</v>
      </c>
      <c r="C50" s="27">
        <v>21.78217821782178</v>
      </c>
      <c r="D50" s="27">
        <v>2.277227722772277</v>
      </c>
      <c r="E50" s="27">
        <v>4.1584158415841586</v>
      </c>
      <c r="F50" s="27">
        <v>0</v>
      </c>
      <c r="G50" s="27">
        <v>1.386138613861386</v>
      </c>
      <c r="H50" s="27">
        <v>2.7722772277227725</v>
      </c>
      <c r="I50" s="27">
        <v>207.92079207920793</v>
      </c>
      <c r="J50" s="24" t="s">
        <v>218</v>
      </c>
      <c r="K50" s="24"/>
    </row>
  </sheetData>
  <sheetProtection algorithmName="SHA-512" hashValue="QXfATg8TMepk5kbS37ykZWhRgo2n/1kKPdLatDnIinfLErl02vzX/9tcFixeqYAIi1YC6zmhIFdljmfCFKkeNg==" saltValue="l86ChwstHDtvA4E2hTO+ag==" spinCount="100000" sheet="1" objects="1" scenarios="1"/>
  <sortState xmlns:xlrd2="http://schemas.microsoft.com/office/spreadsheetml/2017/richdata2" ref="B10:K50">
    <sortCondition ref="B10:B50"/>
  </sortState>
  <mergeCells count="1">
    <mergeCell ref="B7:K7"/>
  </mergeCells>
  <pageMargins left="0.7" right="0.7" top="0.75" bottom="0.75" header="0.3" footer="0.3"/>
  <pageSetup paperSize="9" scale="65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30EF5-A7FF-FF4D-AB5D-2938D3E77E8A}">
  <dimension ref="B7:X110"/>
  <sheetViews>
    <sheetView showGridLines="0" showRowColHeaders="0" workbookViewId="0">
      <selection activeCell="Y12" sqref="Y12"/>
    </sheetView>
  </sheetViews>
  <sheetFormatPr baseColWidth="10" defaultRowHeight="16" outlineLevelCol="1" x14ac:dyDescent="0.2"/>
  <cols>
    <col min="2" max="2" width="6" bestFit="1" customWidth="1"/>
    <col min="3" max="3" width="47" bestFit="1" customWidth="1"/>
    <col min="4" max="4" width="19" bestFit="1" customWidth="1"/>
    <col min="5" max="5" width="6" bestFit="1" customWidth="1"/>
    <col min="6" max="6" width="8.33203125" bestFit="1" customWidth="1"/>
    <col min="7" max="7" width="12.5" bestFit="1" customWidth="1"/>
    <col min="8" max="8" width="6.83203125" bestFit="1" customWidth="1"/>
    <col min="9" max="9" width="5.33203125" bestFit="1" customWidth="1"/>
    <col min="10" max="10" width="17.6640625" bestFit="1" customWidth="1"/>
    <col min="11" max="11" width="7.83203125" bestFit="1" customWidth="1"/>
    <col min="12" max="12" width="10.83203125" hidden="1" customWidth="1" outlineLevel="1"/>
    <col min="13" max="14" width="14.5" hidden="1" customWidth="1" outlineLevel="1"/>
    <col min="15" max="15" width="47" hidden="1" customWidth="1" outlineLevel="1"/>
    <col min="16" max="22" width="10.83203125" hidden="1" customWidth="1" outlineLevel="1"/>
    <col min="23" max="23" width="10.83203125" collapsed="1"/>
  </cols>
  <sheetData>
    <row r="7" spans="2:24" ht="26" x14ac:dyDescent="0.3">
      <c r="B7" s="39" t="s">
        <v>158</v>
      </c>
      <c r="C7" s="39"/>
      <c r="D7" s="39"/>
      <c r="E7" s="39"/>
      <c r="F7" s="39"/>
      <c r="G7" s="39"/>
      <c r="H7" s="39"/>
      <c r="I7" s="39"/>
      <c r="J7" s="39"/>
      <c r="K7" s="39"/>
    </row>
    <row r="9" spans="2:24" x14ac:dyDescent="0.2">
      <c r="B9" s="28" t="s">
        <v>150</v>
      </c>
      <c r="C9" s="29" t="s">
        <v>130</v>
      </c>
      <c r="D9" s="29" t="s">
        <v>210</v>
      </c>
      <c r="E9" s="29" t="s">
        <v>54</v>
      </c>
      <c r="F9" s="29" t="s">
        <v>131</v>
      </c>
      <c r="G9" s="29" t="s">
        <v>48</v>
      </c>
      <c r="H9" s="29" t="s">
        <v>132</v>
      </c>
      <c r="I9" s="29" t="s">
        <v>4</v>
      </c>
      <c r="J9" s="28" t="s">
        <v>55</v>
      </c>
      <c r="K9" s="29" t="s">
        <v>50</v>
      </c>
      <c r="L9" t="s">
        <v>134</v>
      </c>
      <c r="M9" t="s">
        <v>26</v>
      </c>
      <c r="O9" t="s">
        <v>130</v>
      </c>
      <c r="P9" t="s">
        <v>54</v>
      </c>
      <c r="Q9" t="s">
        <v>131</v>
      </c>
      <c r="R9" t="s">
        <v>48</v>
      </c>
      <c r="S9" t="s">
        <v>132</v>
      </c>
      <c r="T9" t="s">
        <v>4</v>
      </c>
      <c r="U9" t="s">
        <v>55</v>
      </c>
      <c r="V9" t="s">
        <v>50</v>
      </c>
    </row>
    <row r="10" spans="2:24" x14ac:dyDescent="0.2">
      <c r="B10" s="23">
        <v>1</v>
      </c>
      <c r="C10" s="24" t="s">
        <v>145</v>
      </c>
      <c r="D10" s="24">
        <v>137</v>
      </c>
      <c r="E10" s="24">
        <v>7</v>
      </c>
      <c r="F10" s="24">
        <v>20</v>
      </c>
      <c r="G10" s="24">
        <v>3.8</v>
      </c>
      <c r="H10" s="24">
        <v>1.7</v>
      </c>
      <c r="I10" s="24">
        <v>0.9</v>
      </c>
      <c r="J10" s="23">
        <f t="shared" ref="J10:J41" si="0">G10-I10</f>
        <v>2.9</v>
      </c>
      <c r="K10" s="24">
        <v>161</v>
      </c>
      <c r="M10" t="s">
        <v>152</v>
      </c>
      <c r="O10" t="str">
        <f t="shared" ref="O10:O41" si="1">C10</f>
        <v>Asado molido de carne</v>
      </c>
      <c r="P10" s="3">
        <f t="shared" ref="P10:P41" si="2">(100/$D10)*E10</f>
        <v>5.10948905109489</v>
      </c>
      <c r="Q10" s="3">
        <f t="shared" ref="Q10:Q41" si="3">(100/$D10)*F10</f>
        <v>14.598540145985401</v>
      </c>
      <c r="R10" s="3">
        <f t="shared" ref="R10:R41" si="4">(100/$D10)*G10</f>
        <v>2.773722627737226</v>
      </c>
      <c r="S10" s="3">
        <f t="shared" ref="S10:S41" si="5">(100/$D10)*H10</f>
        <v>1.2408759124087592</v>
      </c>
      <c r="T10" s="3">
        <f t="shared" ref="T10:T41" si="6">(100/$D10)*I10</f>
        <v>0.65693430656934304</v>
      </c>
      <c r="U10" s="3">
        <f t="shared" ref="U10:U41" si="7">(100/$D10)*J10</f>
        <v>2.1167883211678831</v>
      </c>
      <c r="V10" s="3">
        <f t="shared" ref="V10:V41" si="8">(100/$D10)*K10</f>
        <v>117.51824817518248</v>
      </c>
      <c r="X10" s="3"/>
    </row>
    <row r="11" spans="2:24" x14ac:dyDescent="0.2">
      <c r="B11" s="23">
        <v>2</v>
      </c>
      <c r="C11" s="24" t="s">
        <v>93</v>
      </c>
      <c r="D11" s="24">
        <v>42</v>
      </c>
      <c r="E11" s="24">
        <v>7.7</v>
      </c>
      <c r="F11" s="24">
        <v>3.4</v>
      </c>
      <c r="G11" s="24">
        <v>7.8</v>
      </c>
      <c r="H11" s="24">
        <v>3.2</v>
      </c>
      <c r="I11" s="24">
        <v>1.7</v>
      </c>
      <c r="J11" s="23">
        <f t="shared" si="0"/>
        <v>6.1</v>
      </c>
      <c r="K11" s="24">
        <v>110</v>
      </c>
      <c r="M11" t="s">
        <v>152</v>
      </c>
      <c r="O11" t="str">
        <f t="shared" si="1"/>
        <v>Banana bread paleo</v>
      </c>
      <c r="P11" s="3">
        <f t="shared" si="2"/>
        <v>18.333333333333332</v>
      </c>
      <c r="Q11" s="3">
        <f t="shared" si="3"/>
        <v>8.0952380952380949</v>
      </c>
      <c r="R11" s="3">
        <f t="shared" si="4"/>
        <v>18.571428571428569</v>
      </c>
      <c r="S11" s="3">
        <f t="shared" si="5"/>
        <v>7.6190476190476195</v>
      </c>
      <c r="T11" s="3">
        <f t="shared" si="6"/>
        <v>4.0476190476190474</v>
      </c>
      <c r="U11" s="3">
        <f t="shared" si="7"/>
        <v>14.523809523809522</v>
      </c>
      <c r="V11" s="3">
        <f t="shared" si="8"/>
        <v>261.90476190476193</v>
      </c>
    </row>
    <row r="12" spans="2:24" x14ac:dyDescent="0.2">
      <c r="B12" s="23">
        <v>3</v>
      </c>
      <c r="C12" s="24" t="s">
        <v>92</v>
      </c>
      <c r="D12" s="24">
        <v>249</v>
      </c>
      <c r="E12" s="24">
        <v>19</v>
      </c>
      <c r="F12" s="24">
        <v>6.2</v>
      </c>
      <c r="G12" s="24">
        <v>24</v>
      </c>
      <c r="H12" s="24">
        <v>8.4</v>
      </c>
      <c r="I12" s="24">
        <v>7.8</v>
      </c>
      <c r="J12" s="23">
        <f t="shared" si="0"/>
        <v>16.2</v>
      </c>
      <c r="K12" s="24">
        <v>275</v>
      </c>
      <c r="M12" t="s">
        <v>152</v>
      </c>
      <c r="O12" t="str">
        <f t="shared" si="1"/>
        <v>Batido energético de chocolate</v>
      </c>
      <c r="P12" s="3">
        <f t="shared" si="2"/>
        <v>7.6305220883534135</v>
      </c>
      <c r="Q12" s="3">
        <f t="shared" si="3"/>
        <v>2.4899598393574296</v>
      </c>
      <c r="R12" s="3">
        <f t="shared" si="4"/>
        <v>9.6385542168674689</v>
      </c>
      <c r="S12" s="3">
        <f t="shared" si="5"/>
        <v>3.3734939759036147</v>
      </c>
      <c r="T12" s="3">
        <f t="shared" si="6"/>
        <v>3.1325301204819276</v>
      </c>
      <c r="U12" s="3">
        <f t="shared" si="7"/>
        <v>6.5060240963855422</v>
      </c>
      <c r="V12" s="3">
        <f t="shared" si="8"/>
        <v>110.44176706827309</v>
      </c>
    </row>
    <row r="13" spans="2:24" x14ac:dyDescent="0.2">
      <c r="B13" s="23">
        <v>4</v>
      </c>
      <c r="C13" s="24" t="s">
        <v>170</v>
      </c>
      <c r="D13" s="24">
        <v>141</v>
      </c>
      <c r="E13" s="24">
        <v>14</v>
      </c>
      <c r="F13" s="24">
        <v>4.9000000000000004</v>
      </c>
      <c r="G13" s="24">
        <v>15</v>
      </c>
      <c r="H13" s="24">
        <v>6.5</v>
      </c>
      <c r="I13" s="24">
        <v>5.5</v>
      </c>
      <c r="J13" s="23">
        <f t="shared" si="0"/>
        <v>9.5</v>
      </c>
      <c r="K13" s="24">
        <v>198</v>
      </c>
      <c r="M13" t="s">
        <v>153</v>
      </c>
      <c r="O13" t="str">
        <f t="shared" si="1"/>
        <v>Bircher paleo</v>
      </c>
      <c r="P13" s="3">
        <f t="shared" si="2"/>
        <v>9.9290780141843982</v>
      </c>
      <c r="Q13" s="3">
        <f t="shared" si="3"/>
        <v>3.4751773049645394</v>
      </c>
      <c r="R13" s="3">
        <f t="shared" si="4"/>
        <v>10.638297872340425</v>
      </c>
      <c r="S13" s="3">
        <f t="shared" si="5"/>
        <v>4.6099290780141846</v>
      </c>
      <c r="T13" s="3">
        <f t="shared" si="6"/>
        <v>3.9007092198581561</v>
      </c>
      <c r="U13" s="3">
        <f t="shared" si="7"/>
        <v>6.7375886524822697</v>
      </c>
      <c r="V13" s="3">
        <f t="shared" si="8"/>
        <v>140.42553191489361</v>
      </c>
    </row>
    <row r="14" spans="2:24" x14ac:dyDescent="0.2">
      <c r="B14" s="23">
        <v>5</v>
      </c>
      <c r="C14" s="24" t="s">
        <v>91</v>
      </c>
      <c r="D14" s="24">
        <v>52</v>
      </c>
      <c r="E14" s="24">
        <v>12</v>
      </c>
      <c r="F14" s="24">
        <v>2</v>
      </c>
      <c r="G14" s="24">
        <v>17</v>
      </c>
      <c r="H14" s="24">
        <v>11</v>
      </c>
      <c r="I14" s="24">
        <v>3.3</v>
      </c>
      <c r="J14" s="23">
        <f t="shared" si="0"/>
        <v>13.7</v>
      </c>
      <c r="K14" s="24">
        <v>182</v>
      </c>
      <c r="M14" t="s">
        <v>152</v>
      </c>
      <c r="O14" t="str">
        <f t="shared" si="1"/>
        <v>Bombones de chocolate y coco</v>
      </c>
      <c r="P14" s="3">
        <f t="shared" si="2"/>
        <v>23.076923076923077</v>
      </c>
      <c r="Q14" s="3">
        <f t="shared" si="3"/>
        <v>3.8461538461538463</v>
      </c>
      <c r="R14" s="3">
        <f t="shared" si="4"/>
        <v>32.692307692307693</v>
      </c>
      <c r="S14" s="3">
        <f t="shared" si="5"/>
        <v>21.153846153846153</v>
      </c>
      <c r="T14" s="3">
        <f t="shared" si="6"/>
        <v>6.3461538461538458</v>
      </c>
      <c r="U14" s="3">
        <f t="shared" si="7"/>
        <v>26.346153846153847</v>
      </c>
      <c r="V14" s="3">
        <f t="shared" si="8"/>
        <v>350</v>
      </c>
    </row>
    <row r="15" spans="2:24" x14ac:dyDescent="0.2">
      <c r="B15" s="23">
        <v>6</v>
      </c>
      <c r="C15" s="24" t="s">
        <v>137</v>
      </c>
      <c r="D15" s="24">
        <v>153</v>
      </c>
      <c r="E15" s="24">
        <v>13</v>
      </c>
      <c r="F15" s="24">
        <v>30</v>
      </c>
      <c r="G15" s="24">
        <v>0.7</v>
      </c>
      <c r="H15" s="24">
        <v>0.3</v>
      </c>
      <c r="I15" s="24">
        <v>0.1</v>
      </c>
      <c r="J15" s="23">
        <f t="shared" si="0"/>
        <v>0.6</v>
      </c>
      <c r="K15" s="24">
        <v>246</v>
      </c>
      <c r="M15" t="s">
        <v>152</v>
      </c>
      <c r="O15" t="str">
        <f t="shared" si="1"/>
        <v>Brocheta Slouvaki de pollo</v>
      </c>
      <c r="P15" s="3">
        <f t="shared" si="2"/>
        <v>8.4967320261437909</v>
      </c>
      <c r="Q15" s="3">
        <f t="shared" si="3"/>
        <v>19.607843137254903</v>
      </c>
      <c r="R15" s="3">
        <f t="shared" si="4"/>
        <v>0.45751633986928103</v>
      </c>
      <c r="S15" s="3">
        <f t="shared" si="5"/>
        <v>0.19607843137254902</v>
      </c>
      <c r="T15" s="3">
        <f t="shared" si="6"/>
        <v>6.535947712418301E-2</v>
      </c>
      <c r="U15" s="3">
        <f t="shared" si="7"/>
        <v>0.39215686274509803</v>
      </c>
      <c r="V15" s="3">
        <f t="shared" si="8"/>
        <v>160.78431372549019</v>
      </c>
    </row>
    <row r="16" spans="2:24" x14ac:dyDescent="0.2">
      <c r="B16" s="23">
        <v>7</v>
      </c>
      <c r="C16" s="24" t="s">
        <v>174</v>
      </c>
      <c r="D16" s="24">
        <v>102</v>
      </c>
      <c r="E16" s="24">
        <v>4.7</v>
      </c>
      <c r="F16" s="24">
        <v>2.1</v>
      </c>
      <c r="G16" s="24">
        <v>6.6</v>
      </c>
      <c r="H16" s="24">
        <v>1.4</v>
      </c>
      <c r="I16" s="24">
        <v>4.0999999999999996</v>
      </c>
      <c r="J16" s="23">
        <f t="shared" si="0"/>
        <v>2.5</v>
      </c>
      <c r="K16" s="24">
        <v>73</v>
      </c>
      <c r="M16" t="s">
        <v>153</v>
      </c>
      <c r="O16" t="str">
        <f t="shared" si="1"/>
        <v>Budín de chía blanca</v>
      </c>
      <c r="P16" s="3">
        <f t="shared" si="2"/>
        <v>4.6078431372549016</v>
      </c>
      <c r="Q16" s="3">
        <f t="shared" si="3"/>
        <v>2.0588235294117645</v>
      </c>
      <c r="R16" s="3">
        <f t="shared" si="4"/>
        <v>6.4705882352941169</v>
      </c>
      <c r="S16" s="3">
        <f t="shared" si="5"/>
        <v>1.3725490196078429</v>
      </c>
      <c r="T16" s="3">
        <f t="shared" si="6"/>
        <v>4.0196078431372539</v>
      </c>
      <c r="U16" s="3">
        <f t="shared" si="7"/>
        <v>2.4509803921568625</v>
      </c>
      <c r="V16" s="3">
        <f t="shared" si="8"/>
        <v>71.568627450980387</v>
      </c>
    </row>
    <row r="17" spans="2:22" x14ac:dyDescent="0.2">
      <c r="B17" s="23">
        <v>8</v>
      </c>
      <c r="C17" s="24" t="s">
        <v>173</v>
      </c>
      <c r="D17" s="24">
        <v>151</v>
      </c>
      <c r="E17" s="24">
        <v>5.0999999999999996</v>
      </c>
      <c r="F17" s="24">
        <v>2.7</v>
      </c>
      <c r="G17" s="24">
        <v>14</v>
      </c>
      <c r="H17" s="24">
        <v>5.8</v>
      </c>
      <c r="I17" s="24">
        <v>5.9</v>
      </c>
      <c r="J17" s="23">
        <f t="shared" si="0"/>
        <v>8.1</v>
      </c>
      <c r="K17" s="24">
        <v>104</v>
      </c>
      <c r="M17" t="s">
        <v>153</v>
      </c>
      <c r="O17" t="str">
        <f t="shared" si="1"/>
        <v>BUDÍN DE CHÍA FRUTILLAS Y ARÁNDANOS</v>
      </c>
      <c r="P17" s="3">
        <f t="shared" si="2"/>
        <v>3.3774834437086092</v>
      </c>
      <c r="Q17" s="3">
        <f t="shared" si="3"/>
        <v>1.7880794701986757</v>
      </c>
      <c r="R17" s="3">
        <f t="shared" si="4"/>
        <v>9.2715231788079482</v>
      </c>
      <c r="S17" s="3">
        <f t="shared" si="5"/>
        <v>3.8410596026490067</v>
      </c>
      <c r="T17" s="3">
        <f t="shared" si="6"/>
        <v>3.9072847682119209</v>
      </c>
      <c r="U17" s="3">
        <f t="shared" si="7"/>
        <v>5.3642384105960268</v>
      </c>
      <c r="V17" s="3">
        <f t="shared" si="8"/>
        <v>68.874172185430467</v>
      </c>
    </row>
    <row r="18" spans="2:22" x14ac:dyDescent="0.2">
      <c r="B18" s="23">
        <v>9</v>
      </c>
      <c r="C18" s="24" t="s">
        <v>172</v>
      </c>
      <c r="D18" s="24">
        <v>102</v>
      </c>
      <c r="E18" s="24">
        <v>3.2</v>
      </c>
      <c r="F18" s="24">
        <v>1.4</v>
      </c>
      <c r="G18" s="24">
        <v>8</v>
      </c>
      <c r="H18" s="24">
        <v>3.7</v>
      </c>
      <c r="I18" s="24">
        <v>3</v>
      </c>
      <c r="J18" s="23">
        <f t="shared" si="0"/>
        <v>5</v>
      </c>
      <c r="K18" s="24">
        <v>61</v>
      </c>
      <c r="M18" t="s">
        <v>153</v>
      </c>
      <c r="O18" t="str">
        <f t="shared" si="1"/>
        <v>Budín de chía y arándanos</v>
      </c>
      <c r="P18" s="3">
        <f t="shared" si="2"/>
        <v>3.1372549019607843</v>
      </c>
      <c r="Q18" s="3">
        <f t="shared" si="3"/>
        <v>1.3725490196078429</v>
      </c>
      <c r="R18" s="3">
        <f t="shared" si="4"/>
        <v>7.8431372549019605</v>
      </c>
      <c r="S18" s="3">
        <f t="shared" si="5"/>
        <v>3.6274509803921569</v>
      </c>
      <c r="T18" s="3">
        <f t="shared" si="6"/>
        <v>2.9411764705882351</v>
      </c>
      <c r="U18" s="3">
        <f t="shared" si="7"/>
        <v>4.901960784313725</v>
      </c>
      <c r="V18" s="3">
        <f t="shared" si="8"/>
        <v>59.803921568627452</v>
      </c>
    </row>
    <row r="19" spans="2:22" x14ac:dyDescent="0.2">
      <c r="B19" s="23">
        <v>10</v>
      </c>
      <c r="C19" s="24" t="s">
        <v>171</v>
      </c>
      <c r="D19" s="24">
        <v>106</v>
      </c>
      <c r="E19" s="24">
        <v>3.5</v>
      </c>
      <c r="F19" s="24">
        <v>2.1</v>
      </c>
      <c r="G19" s="24">
        <v>10</v>
      </c>
      <c r="H19" s="24">
        <v>3.6</v>
      </c>
      <c r="I19" s="24">
        <v>5.4</v>
      </c>
      <c r="J19" s="23">
        <f t="shared" si="0"/>
        <v>4.5999999999999996</v>
      </c>
      <c r="K19" s="24">
        <v>74</v>
      </c>
      <c r="M19" t="s">
        <v>153</v>
      </c>
      <c r="O19" t="str">
        <f t="shared" si="1"/>
        <v>Budín de chía y berries</v>
      </c>
      <c r="P19" s="3">
        <f t="shared" si="2"/>
        <v>3.3018867924528301</v>
      </c>
      <c r="Q19" s="3">
        <f t="shared" si="3"/>
        <v>1.9811320754716981</v>
      </c>
      <c r="R19" s="3">
        <f t="shared" si="4"/>
        <v>9.433962264150944</v>
      </c>
      <c r="S19" s="3">
        <f t="shared" si="5"/>
        <v>3.3962264150943398</v>
      </c>
      <c r="T19" s="3">
        <f t="shared" si="6"/>
        <v>5.0943396226415096</v>
      </c>
      <c r="U19" s="3">
        <f t="shared" si="7"/>
        <v>4.3396226415094334</v>
      </c>
      <c r="V19" s="3">
        <f t="shared" si="8"/>
        <v>69.811320754716988</v>
      </c>
    </row>
    <row r="20" spans="2:22" x14ac:dyDescent="0.2">
      <c r="B20" s="23">
        <v>11</v>
      </c>
      <c r="C20" s="24" t="s">
        <v>166</v>
      </c>
      <c r="D20" s="24">
        <v>106</v>
      </c>
      <c r="E20" s="24">
        <v>5</v>
      </c>
      <c r="F20" s="24">
        <v>2.8</v>
      </c>
      <c r="G20" s="24">
        <v>8.6999999999999993</v>
      </c>
      <c r="H20" s="24">
        <v>1.4</v>
      </c>
      <c r="I20" s="24">
        <v>4.8</v>
      </c>
      <c r="J20" s="23">
        <f t="shared" si="0"/>
        <v>3.8999999999999995</v>
      </c>
      <c r="K20" s="24">
        <v>87</v>
      </c>
      <c r="M20" t="s">
        <v>151</v>
      </c>
      <c r="O20" t="str">
        <f t="shared" si="1"/>
        <v>Budín de chía y chocolate</v>
      </c>
      <c r="P20" s="3">
        <f t="shared" si="2"/>
        <v>4.716981132075472</v>
      </c>
      <c r="Q20" s="3">
        <f t="shared" si="3"/>
        <v>2.641509433962264</v>
      </c>
      <c r="R20" s="3">
        <f t="shared" si="4"/>
        <v>8.2075471698113205</v>
      </c>
      <c r="S20" s="3">
        <f t="shared" si="5"/>
        <v>1.320754716981132</v>
      </c>
      <c r="T20" s="3">
        <f t="shared" si="6"/>
        <v>4.5283018867924527</v>
      </c>
      <c r="U20" s="3">
        <f t="shared" si="7"/>
        <v>3.6792452830188673</v>
      </c>
      <c r="V20" s="3">
        <f t="shared" si="8"/>
        <v>82.075471698113205</v>
      </c>
    </row>
    <row r="21" spans="2:22" x14ac:dyDescent="0.2">
      <c r="B21" s="23">
        <v>12</v>
      </c>
      <c r="C21" s="24" t="s">
        <v>160</v>
      </c>
      <c r="D21" s="24">
        <v>235</v>
      </c>
      <c r="E21" s="24">
        <v>37</v>
      </c>
      <c r="F21" s="24">
        <v>26</v>
      </c>
      <c r="G21" s="24">
        <v>10</v>
      </c>
      <c r="H21" s="24">
        <v>2.2000000000000002</v>
      </c>
      <c r="I21" s="24">
        <v>2.9</v>
      </c>
      <c r="J21" s="23">
        <f t="shared" si="0"/>
        <v>7.1</v>
      </c>
      <c r="K21" s="24">
        <v>458</v>
      </c>
      <c r="M21" t="s">
        <v>152</v>
      </c>
      <c r="O21" t="str">
        <f t="shared" si="1"/>
        <v>Butter Chicken</v>
      </c>
      <c r="P21" s="3">
        <f t="shared" si="2"/>
        <v>15.74468085106383</v>
      </c>
      <c r="Q21" s="3">
        <f t="shared" si="3"/>
        <v>11.063829787234043</v>
      </c>
      <c r="R21" s="3">
        <f t="shared" si="4"/>
        <v>4.2553191489361701</v>
      </c>
      <c r="S21" s="3">
        <f t="shared" si="5"/>
        <v>0.93617021276595758</v>
      </c>
      <c r="T21" s="3">
        <f t="shared" si="6"/>
        <v>1.2340425531914894</v>
      </c>
      <c r="U21" s="3">
        <f t="shared" si="7"/>
        <v>3.0212765957446805</v>
      </c>
      <c r="V21" s="3">
        <f t="shared" si="8"/>
        <v>194.89361702127661</v>
      </c>
    </row>
    <row r="22" spans="2:22" x14ac:dyDescent="0.2">
      <c r="B22" s="23">
        <v>13</v>
      </c>
      <c r="C22" s="24" t="s">
        <v>164</v>
      </c>
      <c r="D22" s="24">
        <v>201</v>
      </c>
      <c r="E22" s="24">
        <v>49</v>
      </c>
      <c r="F22" s="24">
        <v>22</v>
      </c>
      <c r="G22" s="24">
        <v>5.2</v>
      </c>
      <c r="H22" s="24">
        <v>0.4</v>
      </c>
      <c r="I22" s="24">
        <v>1.6</v>
      </c>
      <c r="J22" s="23">
        <f t="shared" si="0"/>
        <v>3.6</v>
      </c>
      <c r="K22" s="24">
        <v>537</v>
      </c>
      <c r="L22">
        <v>8</v>
      </c>
      <c r="M22" t="s">
        <v>153</v>
      </c>
      <c r="O22" t="str">
        <f t="shared" si="1"/>
        <v>Butter chicken paleo</v>
      </c>
      <c r="P22" s="3">
        <f t="shared" si="2"/>
        <v>24.378109452736318</v>
      </c>
      <c r="Q22" s="3">
        <f t="shared" si="3"/>
        <v>10.945273631840797</v>
      </c>
      <c r="R22" s="3">
        <f t="shared" si="4"/>
        <v>2.5870646766169156</v>
      </c>
      <c r="S22" s="3">
        <f t="shared" si="5"/>
        <v>0.19900497512437812</v>
      </c>
      <c r="T22" s="3">
        <f t="shared" si="6"/>
        <v>0.79601990049751248</v>
      </c>
      <c r="U22" s="3">
        <f t="shared" si="7"/>
        <v>1.791044776119403</v>
      </c>
      <c r="V22" s="3">
        <f t="shared" si="8"/>
        <v>267.16417910447763</v>
      </c>
    </row>
    <row r="23" spans="2:22" x14ac:dyDescent="0.2">
      <c r="B23" s="23">
        <v>14</v>
      </c>
      <c r="C23" s="24" t="s">
        <v>124</v>
      </c>
      <c r="D23" s="24">
        <v>335</v>
      </c>
      <c r="E23" s="24">
        <v>22</v>
      </c>
      <c r="F23" s="24">
        <v>33</v>
      </c>
      <c r="G23" s="24">
        <v>19</v>
      </c>
      <c r="H23" s="24">
        <v>2.8</v>
      </c>
      <c r="I23" s="24">
        <v>2.7</v>
      </c>
      <c r="J23" s="23">
        <f t="shared" si="0"/>
        <v>16.3</v>
      </c>
      <c r="K23" s="24">
        <v>425</v>
      </c>
      <c r="M23" t="s">
        <v>152</v>
      </c>
      <c r="O23" t="str">
        <f t="shared" si="1"/>
        <v>Caldillo de congrio</v>
      </c>
      <c r="P23" s="3">
        <f t="shared" si="2"/>
        <v>6.567164179104477</v>
      </c>
      <c r="Q23" s="3">
        <f t="shared" si="3"/>
        <v>9.8507462686567155</v>
      </c>
      <c r="R23" s="3">
        <f t="shared" si="4"/>
        <v>5.6716417910447756</v>
      </c>
      <c r="S23" s="3">
        <f t="shared" si="5"/>
        <v>0.83582089552238792</v>
      </c>
      <c r="T23" s="3">
        <f t="shared" si="6"/>
        <v>0.80597014925373134</v>
      </c>
      <c r="U23" s="3">
        <f t="shared" si="7"/>
        <v>4.8656716417910442</v>
      </c>
      <c r="V23" s="3">
        <f t="shared" si="8"/>
        <v>126.86567164179104</v>
      </c>
    </row>
    <row r="24" spans="2:22" x14ac:dyDescent="0.2">
      <c r="B24" s="23">
        <v>15</v>
      </c>
      <c r="C24" s="24" t="s">
        <v>189</v>
      </c>
      <c r="D24" s="24">
        <v>44</v>
      </c>
      <c r="E24" s="24">
        <v>17</v>
      </c>
      <c r="F24" s="24">
        <v>5.0999999999999996</v>
      </c>
      <c r="G24" s="24">
        <v>16</v>
      </c>
      <c r="H24" s="24">
        <v>8.9</v>
      </c>
      <c r="I24" s="24">
        <v>2.2000000000000002</v>
      </c>
      <c r="J24" s="23">
        <f t="shared" si="0"/>
        <v>13.8</v>
      </c>
      <c r="K24" s="24">
        <v>228</v>
      </c>
      <c r="M24" t="s">
        <v>153</v>
      </c>
      <c r="O24" t="str">
        <f t="shared" si="1"/>
        <v>Chocolate tart</v>
      </c>
      <c r="P24" s="3">
        <f t="shared" si="2"/>
        <v>38.63636363636364</v>
      </c>
      <c r="Q24" s="3">
        <f t="shared" si="3"/>
        <v>11.590909090909092</v>
      </c>
      <c r="R24" s="3">
        <f t="shared" si="4"/>
        <v>36.363636363636367</v>
      </c>
      <c r="S24" s="3">
        <f t="shared" si="5"/>
        <v>20.22727272727273</v>
      </c>
      <c r="T24" s="3">
        <f t="shared" si="6"/>
        <v>5.0000000000000009</v>
      </c>
      <c r="U24" s="3">
        <f t="shared" si="7"/>
        <v>31.363636363636367</v>
      </c>
      <c r="V24" s="3">
        <f t="shared" si="8"/>
        <v>518.18181818181824</v>
      </c>
    </row>
    <row r="25" spans="2:22" x14ac:dyDescent="0.2">
      <c r="B25" s="23">
        <v>16</v>
      </c>
      <c r="C25" s="24" t="s">
        <v>123</v>
      </c>
      <c r="D25" s="24">
        <v>393</v>
      </c>
      <c r="E25" s="24">
        <v>9.3000000000000007</v>
      </c>
      <c r="F25" s="24">
        <v>31</v>
      </c>
      <c r="G25" s="24">
        <v>15</v>
      </c>
      <c r="H25" s="24">
        <v>3.3</v>
      </c>
      <c r="I25" s="24">
        <v>1.8</v>
      </c>
      <c r="J25" s="23">
        <f t="shared" si="0"/>
        <v>13.2</v>
      </c>
      <c r="K25" s="24">
        <v>273</v>
      </c>
      <c r="M25" t="s">
        <v>152</v>
      </c>
      <c r="O25" t="str">
        <f t="shared" si="1"/>
        <v>Choritos en salsa de tomate</v>
      </c>
      <c r="P25" s="3">
        <f t="shared" si="2"/>
        <v>2.3664122137404582</v>
      </c>
      <c r="Q25" s="3">
        <f t="shared" si="3"/>
        <v>7.888040712468193</v>
      </c>
      <c r="R25" s="3">
        <f t="shared" si="4"/>
        <v>3.8167938931297711</v>
      </c>
      <c r="S25" s="3">
        <f t="shared" si="5"/>
        <v>0.83969465648854957</v>
      </c>
      <c r="T25" s="3">
        <f t="shared" si="6"/>
        <v>0.4580152671755725</v>
      </c>
      <c r="U25" s="3">
        <f t="shared" si="7"/>
        <v>3.3587786259541983</v>
      </c>
      <c r="V25" s="3">
        <f t="shared" si="8"/>
        <v>69.465648854961827</v>
      </c>
    </row>
    <row r="26" spans="2:22" x14ac:dyDescent="0.2">
      <c r="B26" s="23">
        <v>17</v>
      </c>
      <c r="C26" s="24" t="s">
        <v>122</v>
      </c>
      <c r="D26" s="24">
        <v>389</v>
      </c>
      <c r="E26" s="24">
        <v>10</v>
      </c>
      <c r="F26" s="24">
        <v>19</v>
      </c>
      <c r="G26" s="24">
        <v>16</v>
      </c>
      <c r="H26" s="24">
        <v>5.8</v>
      </c>
      <c r="I26" s="24">
        <v>2.9</v>
      </c>
      <c r="J26" s="23">
        <f t="shared" si="0"/>
        <v>13.1</v>
      </c>
      <c r="K26" s="24">
        <v>249</v>
      </c>
      <c r="M26" t="s">
        <v>152</v>
      </c>
      <c r="O26" t="str">
        <f t="shared" si="1"/>
        <v>Choritos en vino blanco</v>
      </c>
      <c r="P26" s="3">
        <f t="shared" si="2"/>
        <v>2.5706940874035986</v>
      </c>
      <c r="Q26" s="3">
        <f t="shared" si="3"/>
        <v>4.8843187660668379</v>
      </c>
      <c r="R26" s="3">
        <f t="shared" si="4"/>
        <v>4.1131105398457581</v>
      </c>
      <c r="S26" s="3">
        <f t="shared" si="5"/>
        <v>1.4910025706940873</v>
      </c>
      <c r="T26" s="3">
        <f t="shared" si="6"/>
        <v>0.74550128534704363</v>
      </c>
      <c r="U26" s="3">
        <f t="shared" si="7"/>
        <v>3.3676092544987144</v>
      </c>
      <c r="V26" s="3">
        <f t="shared" si="8"/>
        <v>64.010282776349612</v>
      </c>
    </row>
    <row r="27" spans="2:22" x14ac:dyDescent="0.2">
      <c r="B27" s="23">
        <v>18</v>
      </c>
      <c r="C27" s="24" t="s">
        <v>107</v>
      </c>
      <c r="D27" s="24">
        <v>19</v>
      </c>
      <c r="E27" s="24">
        <v>7.1</v>
      </c>
      <c r="F27" s="24">
        <v>3</v>
      </c>
      <c r="G27" s="24">
        <v>3.4</v>
      </c>
      <c r="H27" s="24">
        <v>0.4</v>
      </c>
      <c r="I27" s="24">
        <v>1.9</v>
      </c>
      <c r="J27" s="23">
        <f t="shared" si="0"/>
        <v>1.5</v>
      </c>
      <c r="K27" s="24">
        <v>84</v>
      </c>
      <c r="M27" t="s">
        <v>152</v>
      </c>
      <c r="O27" t="str">
        <f t="shared" si="1"/>
        <v>Crackers de almendras con semillas</v>
      </c>
      <c r="P27" s="3">
        <f t="shared" si="2"/>
        <v>37.368421052631582</v>
      </c>
      <c r="Q27" s="3">
        <f t="shared" si="3"/>
        <v>15.789473684210527</v>
      </c>
      <c r="R27" s="3">
        <f t="shared" si="4"/>
        <v>17.894736842105264</v>
      </c>
      <c r="S27" s="3">
        <f t="shared" si="5"/>
        <v>2.1052631578947372</v>
      </c>
      <c r="T27" s="3">
        <f t="shared" si="6"/>
        <v>10</v>
      </c>
      <c r="U27" s="3">
        <f t="shared" si="7"/>
        <v>7.8947368421052637</v>
      </c>
      <c r="V27" s="3">
        <f t="shared" si="8"/>
        <v>442.1052631578948</v>
      </c>
    </row>
    <row r="28" spans="2:22" x14ac:dyDescent="0.2">
      <c r="B28" s="23">
        <v>19</v>
      </c>
      <c r="C28" s="24" t="s">
        <v>144</v>
      </c>
      <c r="D28" s="24">
        <v>179</v>
      </c>
      <c r="E28" s="24">
        <v>8.6</v>
      </c>
      <c r="F28" s="24">
        <v>29</v>
      </c>
      <c r="G28" s="24">
        <v>2.9</v>
      </c>
      <c r="H28" s="24">
        <v>1.5</v>
      </c>
      <c r="I28" s="24">
        <v>0.7</v>
      </c>
      <c r="J28" s="23">
        <f t="shared" si="0"/>
        <v>2.2000000000000002</v>
      </c>
      <c r="K28" s="24">
        <v>212</v>
      </c>
      <c r="M28" t="s">
        <v>152</v>
      </c>
      <c r="O28" t="str">
        <f t="shared" si="1"/>
        <v>Croquetas de carne</v>
      </c>
      <c r="P28" s="3">
        <f t="shared" si="2"/>
        <v>4.8044692737430159</v>
      </c>
      <c r="Q28" s="3">
        <f t="shared" si="3"/>
        <v>16.201117318435752</v>
      </c>
      <c r="R28" s="3">
        <f t="shared" si="4"/>
        <v>1.6201117318435754</v>
      </c>
      <c r="S28" s="3">
        <f t="shared" si="5"/>
        <v>0.83798882681564235</v>
      </c>
      <c r="T28" s="3">
        <f t="shared" si="6"/>
        <v>0.39106145251396646</v>
      </c>
      <c r="U28" s="3">
        <f t="shared" si="7"/>
        <v>1.229050279329609</v>
      </c>
      <c r="V28" s="3">
        <f t="shared" si="8"/>
        <v>118.43575418994412</v>
      </c>
    </row>
    <row r="29" spans="2:22" x14ac:dyDescent="0.2">
      <c r="B29" s="23">
        <v>20</v>
      </c>
      <c r="C29" s="24" t="s">
        <v>186</v>
      </c>
      <c r="D29" s="24">
        <v>147</v>
      </c>
      <c r="E29" s="24">
        <v>17</v>
      </c>
      <c r="F29" s="24">
        <v>4.5</v>
      </c>
      <c r="G29" s="24">
        <v>22</v>
      </c>
      <c r="H29" s="24">
        <v>14</v>
      </c>
      <c r="I29" s="24">
        <v>4.3</v>
      </c>
      <c r="J29" s="23">
        <f t="shared" si="0"/>
        <v>17.7</v>
      </c>
      <c r="K29" s="24">
        <v>243</v>
      </c>
      <c r="M29" t="s">
        <v>153</v>
      </c>
      <c r="O29" t="str">
        <f t="shared" si="1"/>
        <v>Crumble de peras y manzanas</v>
      </c>
      <c r="P29" s="3">
        <f t="shared" si="2"/>
        <v>11.564625850340136</v>
      </c>
      <c r="Q29" s="3">
        <f t="shared" si="3"/>
        <v>3.0612244897959182</v>
      </c>
      <c r="R29" s="3">
        <f t="shared" si="4"/>
        <v>14.965986394557822</v>
      </c>
      <c r="S29" s="3">
        <f t="shared" si="5"/>
        <v>9.5238095238095237</v>
      </c>
      <c r="T29" s="3">
        <f t="shared" si="6"/>
        <v>2.9251700680272106</v>
      </c>
      <c r="U29" s="3">
        <f t="shared" si="7"/>
        <v>12.040816326530612</v>
      </c>
      <c r="V29" s="3">
        <f t="shared" si="8"/>
        <v>165.30612244897958</v>
      </c>
    </row>
    <row r="30" spans="2:22" x14ac:dyDescent="0.2">
      <c r="B30" s="23">
        <v>21</v>
      </c>
      <c r="C30" s="24" t="s">
        <v>188</v>
      </c>
      <c r="D30" s="24">
        <v>14</v>
      </c>
      <c r="E30" s="24">
        <v>3.5</v>
      </c>
      <c r="F30" s="24">
        <v>2.2000000000000002</v>
      </c>
      <c r="G30" s="24">
        <v>6</v>
      </c>
      <c r="H30" s="24">
        <v>3.6</v>
      </c>
      <c r="I30" s="24">
        <v>1.2</v>
      </c>
      <c r="J30" s="23">
        <f t="shared" si="0"/>
        <v>4.8</v>
      </c>
      <c r="K30" s="24">
        <v>60</v>
      </c>
      <c r="M30" t="s">
        <v>153</v>
      </c>
      <c r="O30" t="str">
        <f t="shared" si="1"/>
        <v>Energy balls</v>
      </c>
      <c r="P30" s="3">
        <f t="shared" si="2"/>
        <v>25</v>
      </c>
      <c r="Q30" s="3">
        <f t="shared" si="3"/>
        <v>15.714285714285717</v>
      </c>
      <c r="R30" s="3">
        <f t="shared" si="4"/>
        <v>42.857142857142861</v>
      </c>
      <c r="S30" s="3">
        <f t="shared" si="5"/>
        <v>25.714285714285715</v>
      </c>
      <c r="T30" s="3">
        <f t="shared" si="6"/>
        <v>8.5714285714285712</v>
      </c>
      <c r="U30" s="3">
        <f t="shared" si="7"/>
        <v>34.285714285714285</v>
      </c>
      <c r="V30" s="3">
        <f t="shared" si="8"/>
        <v>428.57142857142861</v>
      </c>
    </row>
    <row r="31" spans="2:22" x14ac:dyDescent="0.2">
      <c r="B31" s="23">
        <v>22</v>
      </c>
      <c r="C31" s="24" t="s">
        <v>139</v>
      </c>
      <c r="D31" s="24">
        <v>363</v>
      </c>
      <c r="E31" s="24">
        <v>35</v>
      </c>
      <c r="F31" s="24">
        <v>37</v>
      </c>
      <c r="G31" s="24">
        <v>26</v>
      </c>
      <c r="H31" s="24">
        <v>2.5</v>
      </c>
      <c r="I31" s="24">
        <v>3.9</v>
      </c>
      <c r="J31" s="23">
        <f t="shared" si="0"/>
        <v>22.1</v>
      </c>
      <c r="K31" s="24">
        <v>570</v>
      </c>
      <c r="M31" t="s">
        <v>152</v>
      </c>
      <c r="O31" t="str">
        <f t="shared" si="1"/>
        <v>Filetitos de carne con papas fritas saludables</v>
      </c>
      <c r="P31" s="3">
        <f t="shared" si="2"/>
        <v>9.6418732782369148</v>
      </c>
      <c r="Q31" s="3">
        <f t="shared" si="3"/>
        <v>10.192837465564738</v>
      </c>
      <c r="R31" s="3">
        <f t="shared" si="4"/>
        <v>7.1625344352617084</v>
      </c>
      <c r="S31" s="3">
        <f t="shared" si="5"/>
        <v>0.68870523415977969</v>
      </c>
      <c r="T31" s="3">
        <f t="shared" si="6"/>
        <v>1.0743801652892562</v>
      </c>
      <c r="U31" s="3">
        <f t="shared" si="7"/>
        <v>6.0881542699724527</v>
      </c>
      <c r="V31" s="3">
        <f t="shared" si="8"/>
        <v>157.02479338842974</v>
      </c>
    </row>
    <row r="32" spans="2:22" x14ac:dyDescent="0.2">
      <c r="B32" s="23">
        <v>23</v>
      </c>
      <c r="C32" s="24" t="s">
        <v>112</v>
      </c>
      <c r="D32" s="24">
        <v>122</v>
      </c>
      <c r="E32" s="24">
        <v>4.9000000000000004</v>
      </c>
      <c r="F32" s="24">
        <v>6.2</v>
      </c>
      <c r="G32" s="24">
        <v>5.5</v>
      </c>
      <c r="H32" s="24">
        <v>2.2000000000000002</v>
      </c>
      <c r="I32" s="24">
        <v>1.8</v>
      </c>
      <c r="J32" s="23">
        <f t="shared" si="0"/>
        <v>3.7</v>
      </c>
      <c r="K32" s="24">
        <v>88</v>
      </c>
      <c r="M32" t="s">
        <v>151</v>
      </c>
      <c r="O32" t="str">
        <f t="shared" si="1"/>
        <v>Frittata de coliflor</v>
      </c>
      <c r="P32" s="3">
        <f t="shared" si="2"/>
        <v>4.0163934426229515</v>
      </c>
      <c r="Q32" s="3">
        <f t="shared" si="3"/>
        <v>5.081967213114754</v>
      </c>
      <c r="R32" s="3">
        <f t="shared" si="4"/>
        <v>4.5081967213114753</v>
      </c>
      <c r="S32" s="3">
        <f t="shared" si="5"/>
        <v>1.8032786885245904</v>
      </c>
      <c r="T32" s="3">
        <f t="shared" si="6"/>
        <v>1.4754098360655739</v>
      </c>
      <c r="U32" s="3">
        <f t="shared" si="7"/>
        <v>3.0327868852459017</v>
      </c>
      <c r="V32" s="3">
        <f t="shared" si="8"/>
        <v>72.131147540983605</v>
      </c>
    </row>
    <row r="33" spans="2:22" x14ac:dyDescent="0.2">
      <c r="B33" s="23">
        <v>24</v>
      </c>
      <c r="C33" s="24" t="s">
        <v>113</v>
      </c>
      <c r="D33" s="24">
        <v>88</v>
      </c>
      <c r="E33" s="24">
        <v>20</v>
      </c>
      <c r="F33" s="24">
        <v>9.5</v>
      </c>
      <c r="G33" s="24">
        <v>0.5</v>
      </c>
      <c r="H33" s="24">
        <v>0.3</v>
      </c>
      <c r="I33" s="24"/>
      <c r="J33" s="23">
        <f t="shared" si="0"/>
        <v>0.5</v>
      </c>
      <c r="K33" s="24">
        <v>219</v>
      </c>
      <c r="M33" t="s">
        <v>152</v>
      </c>
      <c r="O33" t="str">
        <f t="shared" si="1"/>
        <v>Frittata o tortilla de huevos</v>
      </c>
      <c r="P33" s="3">
        <f t="shared" si="2"/>
        <v>22.72727272727273</v>
      </c>
      <c r="Q33" s="3">
        <f t="shared" si="3"/>
        <v>10.795454545454547</v>
      </c>
      <c r="R33" s="3">
        <f t="shared" si="4"/>
        <v>0.56818181818181823</v>
      </c>
      <c r="S33" s="3">
        <f t="shared" si="5"/>
        <v>0.34090909090909094</v>
      </c>
      <c r="T33" s="3">
        <f t="shared" si="6"/>
        <v>0</v>
      </c>
      <c r="U33" s="3">
        <f t="shared" si="7"/>
        <v>0.56818181818181823</v>
      </c>
      <c r="V33" s="3">
        <f t="shared" si="8"/>
        <v>248.86363636363637</v>
      </c>
    </row>
    <row r="34" spans="2:22" x14ac:dyDescent="0.2">
      <c r="B34" s="23">
        <v>25</v>
      </c>
      <c r="C34" s="24" t="s">
        <v>90</v>
      </c>
      <c r="D34" s="24">
        <v>35</v>
      </c>
      <c r="E34" s="24">
        <v>16</v>
      </c>
      <c r="F34" s="24">
        <v>3.5</v>
      </c>
      <c r="G34" s="24">
        <v>12</v>
      </c>
      <c r="H34" s="24">
        <v>6.2</v>
      </c>
      <c r="I34" s="24">
        <v>2.9</v>
      </c>
      <c r="J34" s="23">
        <f t="shared" si="0"/>
        <v>9.1</v>
      </c>
      <c r="K34" s="24">
        <v>198</v>
      </c>
      <c r="M34" t="s">
        <v>152</v>
      </c>
      <c r="O34" t="str">
        <f t="shared" si="1"/>
        <v>Fudge de chocolate</v>
      </c>
      <c r="P34" s="3">
        <f t="shared" si="2"/>
        <v>45.714285714285715</v>
      </c>
      <c r="Q34" s="3">
        <f t="shared" si="3"/>
        <v>10</v>
      </c>
      <c r="R34" s="3">
        <f t="shared" si="4"/>
        <v>34.285714285714285</v>
      </c>
      <c r="S34" s="3">
        <f t="shared" si="5"/>
        <v>17.714285714285715</v>
      </c>
      <c r="T34" s="3">
        <f t="shared" si="6"/>
        <v>8.2857142857142865</v>
      </c>
      <c r="U34" s="3">
        <f t="shared" si="7"/>
        <v>26</v>
      </c>
      <c r="V34" s="3">
        <f t="shared" si="8"/>
        <v>565.71428571428578</v>
      </c>
    </row>
    <row r="35" spans="2:22" x14ac:dyDescent="0.2">
      <c r="B35" s="23">
        <v>26</v>
      </c>
      <c r="C35" s="24" t="s">
        <v>187</v>
      </c>
      <c r="D35" s="24">
        <v>50</v>
      </c>
      <c r="E35" s="24">
        <v>21</v>
      </c>
      <c r="F35" s="24">
        <v>6.8</v>
      </c>
      <c r="G35" s="24">
        <v>17</v>
      </c>
      <c r="H35" s="24">
        <v>8.5</v>
      </c>
      <c r="I35" s="24">
        <v>5.2</v>
      </c>
      <c r="J35" s="23">
        <f t="shared" si="0"/>
        <v>11.8</v>
      </c>
      <c r="K35" s="24">
        <v>274</v>
      </c>
      <c r="M35" t="s">
        <v>153</v>
      </c>
      <c r="O35" t="str">
        <f t="shared" si="1"/>
        <v>Fudge de chocolate y almendras</v>
      </c>
      <c r="P35" s="3">
        <f t="shared" si="2"/>
        <v>42</v>
      </c>
      <c r="Q35" s="3">
        <f t="shared" si="3"/>
        <v>13.6</v>
      </c>
      <c r="R35" s="3">
        <f t="shared" si="4"/>
        <v>34</v>
      </c>
      <c r="S35" s="3">
        <f t="shared" si="5"/>
        <v>17</v>
      </c>
      <c r="T35" s="3">
        <f t="shared" si="6"/>
        <v>10.4</v>
      </c>
      <c r="U35" s="3">
        <f t="shared" si="7"/>
        <v>23.6</v>
      </c>
      <c r="V35" s="3">
        <f t="shared" si="8"/>
        <v>548</v>
      </c>
    </row>
    <row r="36" spans="2:22" x14ac:dyDescent="0.2">
      <c r="B36" s="23">
        <v>27</v>
      </c>
      <c r="C36" s="24" t="s">
        <v>76</v>
      </c>
      <c r="D36" s="24">
        <v>37</v>
      </c>
      <c r="E36" s="24">
        <v>16</v>
      </c>
      <c r="F36" s="24">
        <v>5.6</v>
      </c>
      <c r="G36" s="24">
        <v>11</v>
      </c>
      <c r="H36" s="24">
        <v>3.4</v>
      </c>
      <c r="I36" s="24">
        <v>3.4</v>
      </c>
      <c r="J36" s="23">
        <f t="shared" si="0"/>
        <v>7.6</v>
      </c>
      <c r="K36" s="24">
        <v>200</v>
      </c>
      <c r="M36" t="s">
        <v>153</v>
      </c>
      <c r="O36" t="str">
        <f t="shared" si="1"/>
        <v>Granola Paleo</v>
      </c>
      <c r="P36" s="3">
        <f t="shared" si="2"/>
        <v>43.243243243243242</v>
      </c>
      <c r="Q36" s="3">
        <f t="shared" si="3"/>
        <v>15.135135135135133</v>
      </c>
      <c r="R36" s="3">
        <f t="shared" si="4"/>
        <v>29.72972972972973</v>
      </c>
      <c r="S36" s="3">
        <f t="shared" si="5"/>
        <v>9.1891891891891895</v>
      </c>
      <c r="T36" s="3">
        <f t="shared" si="6"/>
        <v>9.1891891891891895</v>
      </c>
      <c r="U36" s="3">
        <f t="shared" si="7"/>
        <v>20.54054054054054</v>
      </c>
      <c r="V36" s="3">
        <f t="shared" si="8"/>
        <v>540.54054054054052</v>
      </c>
    </row>
    <row r="37" spans="2:22" x14ac:dyDescent="0.2">
      <c r="B37" s="23">
        <v>28</v>
      </c>
      <c r="C37" s="24" t="s">
        <v>163</v>
      </c>
      <c r="D37" s="24">
        <v>219</v>
      </c>
      <c r="E37" s="24">
        <v>17</v>
      </c>
      <c r="F37" s="24">
        <v>26</v>
      </c>
      <c r="G37" s="24">
        <v>9.1999999999999993</v>
      </c>
      <c r="H37" s="24">
        <v>5.3</v>
      </c>
      <c r="I37" s="24">
        <v>2</v>
      </c>
      <c r="J37" s="23">
        <f t="shared" si="0"/>
        <v>7.1999999999999993</v>
      </c>
      <c r="K37" s="24">
        <v>294</v>
      </c>
      <c r="M37" t="s">
        <v>153</v>
      </c>
      <c r="O37" t="str">
        <f t="shared" si="1"/>
        <v>Keto lasagna</v>
      </c>
      <c r="P37" s="3">
        <f t="shared" si="2"/>
        <v>7.7625570776255701</v>
      </c>
      <c r="Q37" s="3">
        <f t="shared" si="3"/>
        <v>11.87214611872146</v>
      </c>
      <c r="R37" s="3">
        <f t="shared" si="4"/>
        <v>4.2009132420091317</v>
      </c>
      <c r="S37" s="3">
        <f t="shared" si="5"/>
        <v>2.420091324200913</v>
      </c>
      <c r="T37" s="3">
        <f t="shared" si="6"/>
        <v>0.91324200913242004</v>
      </c>
      <c r="U37" s="3">
        <f t="shared" si="7"/>
        <v>3.2876712328767117</v>
      </c>
      <c r="V37" s="3">
        <f t="shared" si="8"/>
        <v>134.24657534246575</v>
      </c>
    </row>
    <row r="38" spans="2:22" x14ac:dyDescent="0.2">
      <c r="B38" s="23">
        <v>29</v>
      </c>
      <c r="C38" s="24" t="s">
        <v>101</v>
      </c>
      <c r="D38" s="24">
        <v>24</v>
      </c>
      <c r="E38" s="24">
        <v>14</v>
      </c>
      <c r="F38" s="24">
        <v>3.6</v>
      </c>
      <c r="G38" s="24">
        <v>4.5999999999999996</v>
      </c>
      <c r="H38" s="24">
        <v>1.1000000000000001</v>
      </c>
      <c r="I38" s="24">
        <v>2.2999999999999998</v>
      </c>
      <c r="J38" s="23">
        <f t="shared" si="0"/>
        <v>2.2999999999999998</v>
      </c>
      <c r="K38" s="24">
        <v>150</v>
      </c>
      <c r="M38" t="s">
        <v>152</v>
      </c>
      <c r="O38" t="str">
        <f t="shared" si="1"/>
        <v>Kinutella</v>
      </c>
      <c r="P38" s="3">
        <f t="shared" si="2"/>
        <v>58.333333333333336</v>
      </c>
      <c r="Q38" s="3">
        <f t="shared" si="3"/>
        <v>15.000000000000002</v>
      </c>
      <c r="R38" s="3">
        <f t="shared" si="4"/>
        <v>19.166666666666668</v>
      </c>
      <c r="S38" s="3">
        <f t="shared" si="5"/>
        <v>4.5833333333333339</v>
      </c>
      <c r="T38" s="3">
        <f t="shared" si="6"/>
        <v>9.5833333333333339</v>
      </c>
      <c r="U38" s="3">
        <f t="shared" si="7"/>
        <v>9.5833333333333339</v>
      </c>
      <c r="V38" s="3">
        <f t="shared" si="8"/>
        <v>625</v>
      </c>
    </row>
    <row r="39" spans="2:22" x14ac:dyDescent="0.2">
      <c r="B39" s="23">
        <v>30</v>
      </c>
      <c r="C39" s="24" t="s">
        <v>89</v>
      </c>
      <c r="D39" s="24">
        <v>76</v>
      </c>
      <c r="E39" s="24">
        <v>18</v>
      </c>
      <c r="F39" s="24">
        <v>5.0999999999999996</v>
      </c>
      <c r="G39" s="24">
        <v>13</v>
      </c>
      <c r="H39" s="24">
        <v>7</v>
      </c>
      <c r="I39" s="24">
        <v>3.8</v>
      </c>
      <c r="J39" s="23">
        <f t="shared" si="0"/>
        <v>9.1999999999999993</v>
      </c>
      <c r="K39" s="24">
        <v>225</v>
      </c>
      <c r="M39" t="s">
        <v>152</v>
      </c>
      <c r="O39" t="str">
        <f t="shared" si="1"/>
        <v>Kuchen de miga y arándanos</v>
      </c>
      <c r="P39" s="3">
        <f t="shared" si="2"/>
        <v>23.684210526315791</v>
      </c>
      <c r="Q39" s="3">
        <f t="shared" si="3"/>
        <v>6.7105263157894735</v>
      </c>
      <c r="R39" s="3">
        <f t="shared" si="4"/>
        <v>17.10526315789474</v>
      </c>
      <c r="S39" s="3">
        <f t="shared" si="5"/>
        <v>9.2105263157894743</v>
      </c>
      <c r="T39" s="3">
        <f t="shared" si="6"/>
        <v>5</v>
      </c>
      <c r="U39" s="3">
        <f t="shared" si="7"/>
        <v>12.105263157894736</v>
      </c>
      <c r="V39" s="3">
        <f t="shared" si="8"/>
        <v>296.0526315789474</v>
      </c>
    </row>
    <row r="40" spans="2:22" x14ac:dyDescent="0.2">
      <c r="B40" s="23">
        <v>31</v>
      </c>
      <c r="C40" s="24" t="s">
        <v>86</v>
      </c>
      <c r="D40" s="24">
        <v>241</v>
      </c>
      <c r="E40" s="24">
        <v>7</v>
      </c>
      <c r="F40" s="24">
        <v>0.5</v>
      </c>
      <c r="G40" s="24">
        <v>3.5</v>
      </c>
      <c r="H40" s="24">
        <v>2.9</v>
      </c>
      <c r="I40" s="24"/>
      <c r="J40" s="23">
        <f t="shared" si="0"/>
        <v>3.5</v>
      </c>
      <c r="K40" s="24">
        <v>75</v>
      </c>
      <c r="L40">
        <v>6</v>
      </c>
      <c r="M40" t="s">
        <v>152</v>
      </c>
      <c r="O40" t="str">
        <f t="shared" si="1"/>
        <v>Latte de cúrcuma</v>
      </c>
      <c r="P40" s="3">
        <f t="shared" si="2"/>
        <v>2.9045643153526974</v>
      </c>
      <c r="Q40" s="3">
        <f t="shared" si="3"/>
        <v>0.2074688796680498</v>
      </c>
      <c r="R40" s="3">
        <f t="shared" si="4"/>
        <v>1.4522821576763487</v>
      </c>
      <c r="S40" s="3">
        <f t="shared" si="5"/>
        <v>1.2033195020746887</v>
      </c>
      <c r="T40" s="3">
        <f t="shared" si="6"/>
        <v>0</v>
      </c>
      <c r="U40" s="3">
        <f t="shared" si="7"/>
        <v>1.4522821576763487</v>
      </c>
      <c r="V40" s="3">
        <f t="shared" si="8"/>
        <v>31.120331950207472</v>
      </c>
    </row>
    <row r="41" spans="2:22" x14ac:dyDescent="0.2">
      <c r="B41" s="23">
        <v>32</v>
      </c>
      <c r="C41" s="24" t="s">
        <v>85</v>
      </c>
      <c r="D41" s="24">
        <v>293</v>
      </c>
      <c r="E41" s="24">
        <v>12</v>
      </c>
      <c r="F41" s="24">
        <v>1.3</v>
      </c>
      <c r="G41" s="24">
        <v>22</v>
      </c>
      <c r="H41" s="24">
        <v>16</v>
      </c>
      <c r="I41" s="24">
        <v>4.2</v>
      </c>
      <c r="J41" s="23">
        <f t="shared" si="0"/>
        <v>17.8</v>
      </c>
      <c r="K41" s="24">
        <v>194</v>
      </c>
      <c r="L41">
        <v>6</v>
      </c>
      <c r="M41" t="s">
        <v>152</v>
      </c>
      <c r="O41" t="str">
        <f t="shared" si="1"/>
        <v>Leche de coco</v>
      </c>
      <c r="P41" s="3">
        <f t="shared" si="2"/>
        <v>4.0955631399317411</v>
      </c>
      <c r="Q41" s="3">
        <f t="shared" si="3"/>
        <v>0.44368600682593862</v>
      </c>
      <c r="R41" s="3">
        <f t="shared" si="4"/>
        <v>7.5085324232081918</v>
      </c>
      <c r="S41" s="3">
        <f t="shared" si="5"/>
        <v>5.4607508532423212</v>
      </c>
      <c r="T41" s="3">
        <f t="shared" si="6"/>
        <v>1.4334470989761094</v>
      </c>
      <c r="U41" s="3">
        <f t="shared" si="7"/>
        <v>6.0750853242320826</v>
      </c>
      <c r="V41" s="3">
        <f t="shared" si="8"/>
        <v>66.211604095563146</v>
      </c>
    </row>
    <row r="42" spans="2:22" x14ac:dyDescent="0.2">
      <c r="B42" s="23">
        <v>33</v>
      </c>
      <c r="C42" s="24" t="s">
        <v>84</v>
      </c>
      <c r="D42" s="24">
        <v>285</v>
      </c>
      <c r="E42" s="24">
        <v>18</v>
      </c>
      <c r="F42" s="24">
        <v>7.2</v>
      </c>
      <c r="G42" s="24">
        <v>7.2</v>
      </c>
      <c r="H42" s="24">
        <v>1.7</v>
      </c>
      <c r="I42" s="24">
        <v>3.8</v>
      </c>
      <c r="J42" s="23">
        <f t="shared" ref="J42:J73" si="9">G42-I42</f>
        <v>3.4000000000000004</v>
      </c>
      <c r="K42" s="24">
        <v>206</v>
      </c>
      <c r="L42">
        <v>4</v>
      </c>
      <c r="M42" t="s">
        <v>152</v>
      </c>
      <c r="O42" t="str">
        <f t="shared" ref="O42:O73" si="10">C42</f>
        <v>Leche de frutos secos</v>
      </c>
      <c r="P42" s="3">
        <f t="shared" ref="P42:P73" si="11">(100/$D42)*E42</f>
        <v>6.3157894736842106</v>
      </c>
      <c r="Q42" s="3">
        <f t="shared" ref="Q42:Q73" si="12">(100/$D42)*F42</f>
        <v>2.5263157894736841</v>
      </c>
      <c r="R42" s="3">
        <f t="shared" ref="R42:R73" si="13">(100/$D42)*G42</f>
        <v>2.5263157894736841</v>
      </c>
      <c r="S42" s="3">
        <f t="shared" ref="S42:S73" si="14">(100/$D42)*H42</f>
        <v>0.59649122807017541</v>
      </c>
      <c r="T42" s="3">
        <f t="shared" ref="T42:T73" si="15">(100/$D42)*I42</f>
        <v>1.3333333333333333</v>
      </c>
      <c r="U42" s="3">
        <f t="shared" ref="U42:U73" si="16">(100/$D42)*J42</f>
        <v>1.192982456140351</v>
      </c>
      <c r="V42" s="3">
        <f t="shared" ref="V42:V73" si="17">(100/$D42)*K42</f>
        <v>72.280701754385959</v>
      </c>
    </row>
    <row r="43" spans="2:22" x14ac:dyDescent="0.2">
      <c r="B43" s="23">
        <v>34</v>
      </c>
      <c r="C43" s="24" t="s">
        <v>190</v>
      </c>
      <c r="D43" s="24">
        <v>76</v>
      </c>
      <c r="E43" s="24">
        <v>15</v>
      </c>
      <c r="F43" s="24">
        <v>1.9</v>
      </c>
      <c r="G43" s="24">
        <v>5</v>
      </c>
      <c r="H43" s="24">
        <v>3</v>
      </c>
      <c r="I43" s="24">
        <v>0</v>
      </c>
      <c r="J43" s="23">
        <f t="shared" si="9"/>
        <v>5</v>
      </c>
      <c r="K43" s="24">
        <v>154</v>
      </c>
      <c r="M43" t="s">
        <v>153</v>
      </c>
      <c r="O43" t="str">
        <f t="shared" si="10"/>
        <v>Low carb panacotta</v>
      </c>
      <c r="P43" s="3">
        <f t="shared" si="11"/>
        <v>19.736842105263158</v>
      </c>
      <c r="Q43" s="3">
        <f t="shared" si="12"/>
        <v>2.5</v>
      </c>
      <c r="R43" s="3">
        <f t="shared" si="13"/>
        <v>6.5789473684210531</v>
      </c>
      <c r="S43" s="3">
        <f t="shared" si="14"/>
        <v>3.9473684210526319</v>
      </c>
      <c r="T43" s="3">
        <f t="shared" si="15"/>
        <v>0</v>
      </c>
      <c r="U43" s="3">
        <f t="shared" si="16"/>
        <v>6.5789473684210531</v>
      </c>
      <c r="V43" s="3">
        <f t="shared" si="17"/>
        <v>202.63157894736844</v>
      </c>
    </row>
    <row r="44" spans="2:22" x14ac:dyDescent="0.2">
      <c r="B44" s="23">
        <v>35</v>
      </c>
      <c r="C44" s="24" t="s">
        <v>100</v>
      </c>
      <c r="D44" s="24">
        <v>14</v>
      </c>
      <c r="E44" s="24">
        <v>7.3</v>
      </c>
      <c r="F44" s="24">
        <v>2.9</v>
      </c>
      <c r="G44" s="24">
        <v>2.9</v>
      </c>
      <c r="H44" s="24">
        <v>0.7</v>
      </c>
      <c r="I44" s="24">
        <v>1.5</v>
      </c>
      <c r="J44" s="23">
        <f t="shared" si="9"/>
        <v>1.4</v>
      </c>
      <c r="K44" s="24">
        <v>83</v>
      </c>
      <c r="L44">
        <v>6</v>
      </c>
      <c r="M44" t="s">
        <v>152</v>
      </c>
      <c r="O44" t="str">
        <f t="shared" si="10"/>
        <v>Mantequilla de frutos secos</v>
      </c>
      <c r="P44" s="3">
        <f t="shared" si="11"/>
        <v>52.142857142857146</v>
      </c>
      <c r="Q44" s="3">
        <f t="shared" si="12"/>
        <v>20.714285714285715</v>
      </c>
      <c r="R44" s="3">
        <f t="shared" si="13"/>
        <v>20.714285714285715</v>
      </c>
      <c r="S44" s="3">
        <f t="shared" si="14"/>
        <v>5</v>
      </c>
      <c r="T44" s="3">
        <f t="shared" si="15"/>
        <v>10.714285714285715</v>
      </c>
      <c r="U44" s="3">
        <f t="shared" si="16"/>
        <v>10</v>
      </c>
      <c r="V44" s="3">
        <f t="shared" si="17"/>
        <v>592.85714285714289</v>
      </c>
    </row>
    <row r="45" spans="2:22" x14ac:dyDescent="0.2">
      <c r="B45" s="23">
        <v>36</v>
      </c>
      <c r="C45" s="24" t="s">
        <v>121</v>
      </c>
      <c r="D45" s="24">
        <v>156</v>
      </c>
      <c r="E45" s="24">
        <v>4.0999999999999996</v>
      </c>
      <c r="F45" s="24">
        <v>25</v>
      </c>
      <c r="G45" s="24">
        <v>0.3</v>
      </c>
      <c r="H45" s="24">
        <v>0</v>
      </c>
      <c r="I45" s="24">
        <v>0.1</v>
      </c>
      <c r="J45" s="23">
        <f t="shared" si="9"/>
        <v>0.19999999999999998</v>
      </c>
      <c r="K45" s="24">
        <v>142</v>
      </c>
      <c r="L45">
        <v>10</v>
      </c>
      <c r="M45" t="s">
        <v>152</v>
      </c>
      <c r="O45" t="str">
        <f t="shared" si="10"/>
        <v>Merluza Austral con limón y tomillo</v>
      </c>
      <c r="P45" s="3">
        <f t="shared" si="11"/>
        <v>2.6282051282051282</v>
      </c>
      <c r="Q45" s="3">
        <f t="shared" si="12"/>
        <v>16.025641025641026</v>
      </c>
      <c r="R45" s="3">
        <f t="shared" si="13"/>
        <v>0.19230769230769232</v>
      </c>
      <c r="S45" s="3">
        <f t="shared" si="14"/>
        <v>0</v>
      </c>
      <c r="T45" s="3">
        <f t="shared" si="15"/>
        <v>6.4102564102564111E-2</v>
      </c>
      <c r="U45" s="3">
        <f t="shared" si="16"/>
        <v>0.12820512820512819</v>
      </c>
      <c r="V45" s="3">
        <f t="shared" si="17"/>
        <v>91.025641025641036</v>
      </c>
    </row>
    <row r="46" spans="2:22" x14ac:dyDescent="0.2">
      <c r="B46" s="23">
        <v>37</v>
      </c>
      <c r="C46" s="24" t="s">
        <v>136</v>
      </c>
      <c r="D46" s="24">
        <v>712</v>
      </c>
      <c r="E46" s="24">
        <v>13</v>
      </c>
      <c r="F46" s="24">
        <v>37</v>
      </c>
      <c r="G46" s="24">
        <v>15</v>
      </c>
      <c r="H46" s="24">
        <v>7.6</v>
      </c>
      <c r="I46" s="24">
        <v>5.2</v>
      </c>
      <c r="J46" s="23">
        <f t="shared" si="9"/>
        <v>9.8000000000000007</v>
      </c>
      <c r="K46" s="24">
        <v>317</v>
      </c>
      <c r="L46">
        <v>6</v>
      </c>
      <c r="M46" t="s">
        <v>153</v>
      </c>
      <c r="O46" t="str">
        <f t="shared" si="10"/>
        <v>Minestrone de pollo</v>
      </c>
      <c r="P46" s="3">
        <f t="shared" si="11"/>
        <v>1.8258426966292136</v>
      </c>
      <c r="Q46" s="3">
        <f t="shared" si="12"/>
        <v>5.1966292134831464</v>
      </c>
      <c r="R46" s="3">
        <f t="shared" si="13"/>
        <v>2.106741573033708</v>
      </c>
      <c r="S46" s="3">
        <f t="shared" si="14"/>
        <v>1.0674157303370786</v>
      </c>
      <c r="T46" s="3">
        <f t="shared" si="15"/>
        <v>0.73033707865168551</v>
      </c>
      <c r="U46" s="3">
        <f t="shared" si="16"/>
        <v>1.3764044943820226</v>
      </c>
      <c r="V46" s="3">
        <f t="shared" si="17"/>
        <v>44.522471910112365</v>
      </c>
    </row>
    <row r="47" spans="2:22" x14ac:dyDescent="0.2">
      <c r="B47" s="23">
        <v>38</v>
      </c>
      <c r="C47" s="24" t="s">
        <v>143</v>
      </c>
      <c r="D47" s="24">
        <v>55</v>
      </c>
      <c r="E47" s="24">
        <v>11</v>
      </c>
      <c r="F47" s="24">
        <v>8.9</v>
      </c>
      <c r="G47" s="24">
        <v>0.4</v>
      </c>
      <c r="H47" s="24">
        <v>0.1</v>
      </c>
      <c r="I47" s="24">
        <v>0.1</v>
      </c>
      <c r="J47" s="23">
        <f t="shared" si="9"/>
        <v>0.30000000000000004</v>
      </c>
      <c r="K47" s="24">
        <v>138</v>
      </c>
      <c r="L47">
        <v>6</v>
      </c>
      <c r="M47" t="s">
        <v>152</v>
      </c>
      <c r="O47" t="str">
        <f t="shared" si="10"/>
        <v>Mini albóndigas de cerdo</v>
      </c>
      <c r="P47" s="3">
        <f t="shared" si="11"/>
        <v>20</v>
      </c>
      <c r="Q47" s="3">
        <f t="shared" si="12"/>
        <v>16.181818181818183</v>
      </c>
      <c r="R47" s="3">
        <f t="shared" si="13"/>
        <v>0.72727272727272729</v>
      </c>
      <c r="S47" s="3">
        <f t="shared" si="14"/>
        <v>0.18181818181818182</v>
      </c>
      <c r="T47" s="3">
        <f t="shared" si="15"/>
        <v>0.18181818181818182</v>
      </c>
      <c r="U47" s="3">
        <f t="shared" si="16"/>
        <v>0.54545454545454553</v>
      </c>
      <c r="V47" s="3">
        <f t="shared" si="17"/>
        <v>250.90909090909091</v>
      </c>
    </row>
    <row r="48" spans="2:22" x14ac:dyDescent="0.2">
      <c r="B48" s="23">
        <v>39</v>
      </c>
      <c r="C48" s="24" t="s">
        <v>147</v>
      </c>
      <c r="D48" s="24">
        <v>65</v>
      </c>
      <c r="E48" s="24">
        <v>28</v>
      </c>
      <c r="F48" s="24">
        <v>5.6</v>
      </c>
      <c r="G48" s="24">
        <v>18</v>
      </c>
      <c r="H48" s="24">
        <v>9.9</v>
      </c>
      <c r="I48" s="24">
        <v>3</v>
      </c>
      <c r="J48" s="23">
        <f t="shared" si="9"/>
        <v>15</v>
      </c>
      <c r="K48" s="24">
        <v>335</v>
      </c>
      <c r="L48">
        <v>6</v>
      </c>
      <c r="M48" t="s">
        <v>152</v>
      </c>
      <c r="O48" t="str">
        <f t="shared" si="10"/>
        <v>Mini tartas triple sabor intenso</v>
      </c>
      <c r="P48" s="3">
        <f t="shared" si="11"/>
        <v>43.07692307692308</v>
      </c>
      <c r="Q48" s="3">
        <f t="shared" si="12"/>
        <v>8.615384615384615</v>
      </c>
      <c r="R48" s="3">
        <f t="shared" si="13"/>
        <v>27.692307692307693</v>
      </c>
      <c r="S48" s="3">
        <f t="shared" si="14"/>
        <v>15.230769230769232</v>
      </c>
      <c r="T48" s="3">
        <f t="shared" si="15"/>
        <v>4.6153846153846159</v>
      </c>
      <c r="U48" s="3">
        <f t="shared" si="16"/>
        <v>23.076923076923077</v>
      </c>
      <c r="V48" s="3">
        <f t="shared" si="17"/>
        <v>515.38461538461536</v>
      </c>
    </row>
    <row r="49" spans="2:22" x14ac:dyDescent="0.2">
      <c r="B49" s="23">
        <v>40</v>
      </c>
      <c r="C49" s="24" t="s">
        <v>94</v>
      </c>
      <c r="D49" s="24">
        <v>56</v>
      </c>
      <c r="E49" s="24">
        <v>6.1</v>
      </c>
      <c r="F49" s="24">
        <v>3.5</v>
      </c>
      <c r="G49" s="24">
        <v>12</v>
      </c>
      <c r="H49" s="24">
        <v>9.1</v>
      </c>
      <c r="I49" s="24">
        <v>1.1000000000000001</v>
      </c>
      <c r="J49" s="23">
        <f t="shared" si="9"/>
        <v>10.9</v>
      </c>
      <c r="K49" s="24">
        <v>117</v>
      </c>
      <c r="L49">
        <v>6</v>
      </c>
      <c r="M49" t="s">
        <v>152</v>
      </c>
      <c r="O49" t="str">
        <f t="shared" si="10"/>
        <v>Muffin Zucchini y Zanahoria</v>
      </c>
      <c r="P49" s="3">
        <f t="shared" si="11"/>
        <v>10.892857142857142</v>
      </c>
      <c r="Q49" s="3">
        <f t="shared" si="12"/>
        <v>6.25</v>
      </c>
      <c r="R49" s="3">
        <f t="shared" si="13"/>
        <v>21.428571428571431</v>
      </c>
      <c r="S49" s="3">
        <f t="shared" si="14"/>
        <v>16.25</v>
      </c>
      <c r="T49" s="3">
        <f t="shared" si="15"/>
        <v>1.9642857142857146</v>
      </c>
      <c r="U49" s="3">
        <f t="shared" si="16"/>
        <v>19.464285714285715</v>
      </c>
      <c r="V49" s="3">
        <f t="shared" si="17"/>
        <v>208.92857142857144</v>
      </c>
    </row>
    <row r="50" spans="2:22" x14ac:dyDescent="0.2">
      <c r="B50" s="23">
        <v>41</v>
      </c>
      <c r="C50" s="24" t="s">
        <v>138</v>
      </c>
      <c r="D50" s="24">
        <v>401</v>
      </c>
      <c r="E50" s="24">
        <v>20</v>
      </c>
      <c r="F50" s="24">
        <v>19</v>
      </c>
      <c r="G50" s="24">
        <v>34</v>
      </c>
      <c r="H50" s="24">
        <v>9</v>
      </c>
      <c r="I50" s="24">
        <v>9.9</v>
      </c>
      <c r="J50" s="23">
        <f t="shared" si="9"/>
        <v>24.1</v>
      </c>
      <c r="K50" s="24">
        <v>381</v>
      </c>
      <c r="L50" s="22">
        <v>10</v>
      </c>
      <c r="M50" t="s">
        <v>152</v>
      </c>
      <c r="O50" t="str">
        <f t="shared" si="10"/>
        <v>Nachos paleo saludables</v>
      </c>
      <c r="P50" s="3">
        <f t="shared" si="11"/>
        <v>4.9875311720698257</v>
      </c>
      <c r="Q50" s="3">
        <f t="shared" si="12"/>
        <v>4.7381546134663344</v>
      </c>
      <c r="R50" s="3">
        <f t="shared" si="13"/>
        <v>8.4788029925187036</v>
      </c>
      <c r="S50" s="3">
        <f t="shared" si="14"/>
        <v>2.2443890274314215</v>
      </c>
      <c r="T50" s="3">
        <f t="shared" si="15"/>
        <v>2.4688279301745637</v>
      </c>
      <c r="U50" s="3">
        <f t="shared" si="16"/>
        <v>6.0099750623441404</v>
      </c>
      <c r="V50" s="3">
        <f t="shared" si="17"/>
        <v>95.012468827930178</v>
      </c>
    </row>
    <row r="51" spans="2:22" x14ac:dyDescent="0.2">
      <c r="B51" s="23">
        <v>42</v>
      </c>
      <c r="C51" s="24" t="s">
        <v>140</v>
      </c>
      <c r="D51" s="24">
        <v>452</v>
      </c>
      <c r="E51" s="24">
        <v>12</v>
      </c>
      <c r="F51" s="24">
        <v>31</v>
      </c>
      <c r="G51" s="24">
        <v>17</v>
      </c>
      <c r="H51" s="24">
        <v>6.2</v>
      </c>
      <c r="I51" s="24">
        <v>2.9</v>
      </c>
      <c r="J51" s="23">
        <f t="shared" si="9"/>
        <v>14.1</v>
      </c>
      <c r="K51" s="24">
        <v>351</v>
      </c>
      <c r="L51" s="22">
        <v>20</v>
      </c>
      <c r="M51" t="s">
        <v>152</v>
      </c>
      <c r="O51" t="str">
        <f t="shared" si="10"/>
        <v>Ossobuco a la cacerola</v>
      </c>
      <c r="P51" s="3">
        <f t="shared" si="11"/>
        <v>2.6548672566371683</v>
      </c>
      <c r="Q51" s="3">
        <f t="shared" si="12"/>
        <v>6.8584070796460184</v>
      </c>
      <c r="R51" s="3">
        <f t="shared" si="13"/>
        <v>3.7610619469026552</v>
      </c>
      <c r="S51" s="3">
        <f t="shared" si="14"/>
        <v>1.3716814159292037</v>
      </c>
      <c r="T51" s="3">
        <f t="shared" si="15"/>
        <v>0.6415929203539823</v>
      </c>
      <c r="U51" s="3">
        <f t="shared" si="16"/>
        <v>3.1194690265486726</v>
      </c>
      <c r="V51" s="3">
        <f t="shared" si="17"/>
        <v>77.654867256637175</v>
      </c>
    </row>
    <row r="52" spans="2:22" x14ac:dyDescent="0.2">
      <c r="B52" s="23">
        <v>43</v>
      </c>
      <c r="C52" s="24" t="s">
        <v>149</v>
      </c>
      <c r="D52" s="24">
        <v>154</v>
      </c>
      <c r="E52" s="24">
        <v>20</v>
      </c>
      <c r="F52" s="24">
        <v>8.4</v>
      </c>
      <c r="G52" s="24">
        <v>9.1</v>
      </c>
      <c r="H52" s="24">
        <v>0.9</v>
      </c>
      <c r="I52" s="24">
        <v>6.8</v>
      </c>
      <c r="J52" s="23">
        <f t="shared" si="9"/>
        <v>2.2999999999999998</v>
      </c>
      <c r="K52" s="24">
        <v>233</v>
      </c>
      <c r="L52" s="22">
        <v>4</v>
      </c>
      <c r="M52" t="s">
        <v>152</v>
      </c>
      <c r="O52" t="str">
        <f t="shared" si="10"/>
        <v>Palta asada con huevos</v>
      </c>
      <c r="P52" s="3">
        <f t="shared" si="11"/>
        <v>12.987012987012987</v>
      </c>
      <c r="Q52" s="3">
        <f t="shared" si="12"/>
        <v>5.454545454545455</v>
      </c>
      <c r="R52" s="3">
        <f t="shared" si="13"/>
        <v>5.9090909090909092</v>
      </c>
      <c r="S52" s="3">
        <f t="shared" si="14"/>
        <v>0.58441558441558439</v>
      </c>
      <c r="T52" s="3">
        <f t="shared" si="15"/>
        <v>4.4155844155844157</v>
      </c>
      <c r="U52" s="3">
        <f t="shared" si="16"/>
        <v>1.4935064935064934</v>
      </c>
      <c r="V52" s="3">
        <f t="shared" si="17"/>
        <v>151.2987012987013</v>
      </c>
    </row>
    <row r="53" spans="2:22" x14ac:dyDescent="0.2">
      <c r="B53" s="23">
        <v>44</v>
      </c>
      <c r="C53" s="24" t="s">
        <v>177</v>
      </c>
      <c r="D53" s="24">
        <v>37</v>
      </c>
      <c r="E53" s="24">
        <v>7.8</v>
      </c>
      <c r="F53" s="24">
        <v>3.4</v>
      </c>
      <c r="G53" s="24">
        <v>5.5</v>
      </c>
      <c r="H53" s="24">
        <v>0.3</v>
      </c>
      <c r="I53" s="24">
        <v>5.0999999999999996</v>
      </c>
      <c r="J53" s="23">
        <f t="shared" si="9"/>
        <v>0.40000000000000036</v>
      </c>
      <c r="K53" s="24">
        <v>99</v>
      </c>
      <c r="L53">
        <v>8</v>
      </c>
      <c r="M53" t="s">
        <v>152</v>
      </c>
      <c r="O53" t="str">
        <f t="shared" si="10"/>
        <v>Pan de linaza rubia</v>
      </c>
      <c r="P53" s="3">
        <f t="shared" si="11"/>
        <v>21.081081081081081</v>
      </c>
      <c r="Q53" s="3">
        <f t="shared" si="12"/>
        <v>9.1891891891891895</v>
      </c>
      <c r="R53" s="3">
        <f t="shared" si="13"/>
        <v>14.864864864864865</v>
      </c>
      <c r="S53" s="3">
        <f t="shared" si="14"/>
        <v>0.81081081081081074</v>
      </c>
      <c r="T53" s="3">
        <f t="shared" si="15"/>
        <v>13.783783783783782</v>
      </c>
      <c r="U53" s="3">
        <f t="shared" si="16"/>
        <v>1.081081081081082</v>
      </c>
      <c r="V53" s="3">
        <f t="shared" si="17"/>
        <v>267.56756756756755</v>
      </c>
    </row>
    <row r="54" spans="2:22" x14ac:dyDescent="0.2">
      <c r="B54" s="23">
        <v>45</v>
      </c>
      <c r="C54" s="24" t="s">
        <v>176</v>
      </c>
      <c r="D54" s="24">
        <v>48</v>
      </c>
      <c r="E54" s="24">
        <v>7.2</v>
      </c>
      <c r="F54" s="24">
        <v>4.2</v>
      </c>
      <c r="G54" s="24">
        <v>18</v>
      </c>
      <c r="H54" s="24">
        <v>0.1</v>
      </c>
      <c r="I54" s="24">
        <v>3.1</v>
      </c>
      <c r="J54" s="23">
        <f t="shared" si="9"/>
        <v>14.9</v>
      </c>
      <c r="K54" s="24">
        <v>151</v>
      </c>
      <c r="M54" t="s">
        <v>151</v>
      </c>
      <c r="O54" t="str">
        <f t="shared" si="10"/>
        <v>Pan de quinoa y chia</v>
      </c>
      <c r="P54" s="3">
        <f t="shared" si="11"/>
        <v>15.000000000000002</v>
      </c>
      <c r="Q54" s="3">
        <f t="shared" si="12"/>
        <v>8.7500000000000018</v>
      </c>
      <c r="R54" s="3">
        <f t="shared" si="13"/>
        <v>37.5</v>
      </c>
      <c r="S54" s="3">
        <f t="shared" si="14"/>
        <v>0.20833333333333337</v>
      </c>
      <c r="T54" s="3">
        <f t="shared" si="15"/>
        <v>6.4583333333333339</v>
      </c>
      <c r="U54" s="3">
        <f t="shared" si="16"/>
        <v>31.041666666666668</v>
      </c>
      <c r="V54" s="3">
        <f t="shared" si="17"/>
        <v>314.58333333333337</v>
      </c>
    </row>
    <row r="55" spans="2:22" x14ac:dyDescent="0.2">
      <c r="B55" s="23">
        <v>46</v>
      </c>
      <c r="C55" s="24" t="s">
        <v>184</v>
      </c>
      <c r="D55" s="24">
        <v>55</v>
      </c>
      <c r="E55" s="24">
        <v>17</v>
      </c>
      <c r="F55" s="24">
        <v>8.1999999999999993</v>
      </c>
      <c r="G55" s="24">
        <v>12</v>
      </c>
      <c r="H55" s="24">
        <v>1</v>
      </c>
      <c r="I55" s="24">
        <v>8.3000000000000007</v>
      </c>
      <c r="J55" s="23">
        <f t="shared" si="9"/>
        <v>3.6999999999999993</v>
      </c>
      <c r="K55" s="24">
        <v>217</v>
      </c>
      <c r="M55" t="s">
        <v>153</v>
      </c>
      <c r="O55" t="str">
        <f t="shared" si="10"/>
        <v>Pan keto Almendras y semillas</v>
      </c>
      <c r="P55" s="3">
        <f t="shared" si="11"/>
        <v>30.909090909090907</v>
      </c>
      <c r="Q55" s="3">
        <f t="shared" si="12"/>
        <v>14.909090909090907</v>
      </c>
      <c r="R55" s="3">
        <f t="shared" si="13"/>
        <v>21.818181818181817</v>
      </c>
      <c r="S55" s="3">
        <f t="shared" si="14"/>
        <v>1.8181818181818181</v>
      </c>
      <c r="T55" s="3">
        <f t="shared" si="15"/>
        <v>15.090909090909092</v>
      </c>
      <c r="U55" s="3">
        <f t="shared" si="16"/>
        <v>6.7272727272727257</v>
      </c>
      <c r="V55" s="3">
        <f t="shared" si="17"/>
        <v>394.5454545454545</v>
      </c>
    </row>
    <row r="56" spans="2:22" x14ac:dyDescent="0.2">
      <c r="B56" s="23">
        <v>47</v>
      </c>
      <c r="C56" s="24" t="s">
        <v>182</v>
      </c>
      <c r="D56" s="24">
        <v>68</v>
      </c>
      <c r="E56" s="24">
        <v>18</v>
      </c>
      <c r="F56" s="24">
        <v>7.8</v>
      </c>
      <c r="G56" s="24">
        <v>12</v>
      </c>
      <c r="H56" s="24">
        <v>1.1000000000000001</v>
      </c>
      <c r="I56" s="24">
        <v>9</v>
      </c>
      <c r="J56" s="23">
        <f t="shared" si="9"/>
        <v>3</v>
      </c>
      <c r="K56" s="24">
        <v>218</v>
      </c>
      <c r="M56" t="s">
        <v>153</v>
      </c>
      <c r="O56" t="str">
        <f t="shared" si="10"/>
        <v>Pan Keto de almendras, linaza y maravilla</v>
      </c>
      <c r="P56" s="3">
        <f t="shared" si="11"/>
        <v>26.47058823529412</v>
      </c>
      <c r="Q56" s="3">
        <f t="shared" si="12"/>
        <v>11.470588235294118</v>
      </c>
      <c r="R56" s="3">
        <f t="shared" si="13"/>
        <v>17.647058823529413</v>
      </c>
      <c r="S56" s="3">
        <f t="shared" si="14"/>
        <v>1.6176470588235297</v>
      </c>
      <c r="T56" s="3">
        <f t="shared" si="15"/>
        <v>13.23529411764706</v>
      </c>
      <c r="U56" s="3">
        <f t="shared" si="16"/>
        <v>4.4117647058823533</v>
      </c>
      <c r="V56" s="3">
        <f t="shared" si="17"/>
        <v>320.58823529411768</v>
      </c>
    </row>
    <row r="57" spans="2:22" x14ac:dyDescent="0.2">
      <c r="B57" s="23">
        <v>48</v>
      </c>
      <c r="C57" s="24" t="s">
        <v>167</v>
      </c>
      <c r="D57" s="24">
        <v>65</v>
      </c>
      <c r="E57" s="24">
        <v>6.4</v>
      </c>
      <c r="F57" s="24">
        <v>4.7</v>
      </c>
      <c r="G57" s="24">
        <v>12</v>
      </c>
      <c r="H57" s="24">
        <v>1.8</v>
      </c>
      <c r="I57" s="24">
        <v>5</v>
      </c>
      <c r="J57" s="23">
        <f t="shared" si="9"/>
        <v>7</v>
      </c>
      <c r="K57" s="24">
        <v>111</v>
      </c>
      <c r="M57" t="s">
        <v>153</v>
      </c>
      <c r="O57" t="str">
        <f t="shared" si="10"/>
        <v>Pan Keto de harina de coco y almendras</v>
      </c>
      <c r="P57" s="3">
        <f t="shared" si="11"/>
        <v>9.8461538461538467</v>
      </c>
      <c r="Q57" s="3">
        <f t="shared" si="12"/>
        <v>7.2307692307692317</v>
      </c>
      <c r="R57" s="3">
        <f t="shared" si="13"/>
        <v>18.461538461538463</v>
      </c>
      <c r="S57" s="3">
        <f t="shared" si="14"/>
        <v>2.7692307692307696</v>
      </c>
      <c r="T57" s="3">
        <f t="shared" si="15"/>
        <v>7.6923076923076925</v>
      </c>
      <c r="U57" s="3">
        <f t="shared" si="16"/>
        <v>10.76923076923077</v>
      </c>
      <c r="V57" s="3">
        <f t="shared" si="17"/>
        <v>170.76923076923077</v>
      </c>
    </row>
    <row r="58" spans="2:22" x14ac:dyDescent="0.2">
      <c r="B58" s="23">
        <v>49</v>
      </c>
      <c r="C58" s="24" t="s">
        <v>125</v>
      </c>
      <c r="D58" s="24">
        <v>114</v>
      </c>
      <c r="E58" s="24">
        <v>11</v>
      </c>
      <c r="F58" s="24">
        <v>8.1999999999999993</v>
      </c>
      <c r="G58" s="24">
        <v>20</v>
      </c>
      <c r="H58" s="24">
        <v>3.2</v>
      </c>
      <c r="I58" s="24">
        <v>8.8000000000000007</v>
      </c>
      <c r="J58" s="23">
        <f t="shared" si="9"/>
        <v>11.2</v>
      </c>
      <c r="K58" s="24">
        <v>195</v>
      </c>
      <c r="L58" s="22">
        <v>6</v>
      </c>
      <c r="M58" t="s">
        <v>152</v>
      </c>
      <c r="O58" t="str">
        <f t="shared" si="10"/>
        <v>Pan Keto Hamburguesa  de harina de coco y almendras</v>
      </c>
      <c r="P58" s="3">
        <f t="shared" si="11"/>
        <v>9.6491228070175428</v>
      </c>
      <c r="Q58" s="3">
        <f t="shared" si="12"/>
        <v>7.1929824561403501</v>
      </c>
      <c r="R58" s="3">
        <f t="shared" si="13"/>
        <v>17.543859649122805</v>
      </c>
      <c r="S58" s="3">
        <f t="shared" si="14"/>
        <v>2.807017543859649</v>
      </c>
      <c r="T58" s="3">
        <f t="shared" si="15"/>
        <v>7.7192982456140351</v>
      </c>
      <c r="U58" s="3">
        <f t="shared" si="16"/>
        <v>9.8245614035087705</v>
      </c>
      <c r="V58" s="3">
        <f t="shared" si="17"/>
        <v>171.05263157894737</v>
      </c>
    </row>
    <row r="59" spans="2:22" x14ac:dyDescent="0.2">
      <c r="B59" s="23">
        <v>50</v>
      </c>
      <c r="C59" s="24" t="s">
        <v>178</v>
      </c>
      <c r="D59" s="24">
        <v>89</v>
      </c>
      <c r="E59" s="24">
        <v>41</v>
      </c>
      <c r="F59" s="24">
        <v>10</v>
      </c>
      <c r="G59" s="24">
        <v>12</v>
      </c>
      <c r="H59" s="24">
        <v>1.8</v>
      </c>
      <c r="I59" s="24">
        <v>5.0999999999999996</v>
      </c>
      <c r="J59" s="23">
        <f t="shared" si="9"/>
        <v>6.9</v>
      </c>
      <c r="K59" s="24">
        <v>441</v>
      </c>
      <c r="M59" t="s">
        <v>153</v>
      </c>
      <c r="O59" t="str">
        <f t="shared" si="10"/>
        <v>Pan Sandwich o tapaditos</v>
      </c>
      <c r="P59" s="3">
        <f t="shared" si="11"/>
        <v>46.067415730337082</v>
      </c>
      <c r="Q59" s="3">
        <f t="shared" si="12"/>
        <v>11.235955056179776</v>
      </c>
      <c r="R59" s="3">
        <f t="shared" si="13"/>
        <v>13.483146067415731</v>
      </c>
      <c r="S59" s="3">
        <f t="shared" si="14"/>
        <v>2.0224719101123596</v>
      </c>
      <c r="T59" s="3">
        <f t="shared" si="15"/>
        <v>5.7303370786516856</v>
      </c>
      <c r="U59" s="3">
        <f t="shared" si="16"/>
        <v>7.7528089887640457</v>
      </c>
      <c r="V59" s="3">
        <f t="shared" si="17"/>
        <v>495.50561797752812</v>
      </c>
    </row>
    <row r="60" spans="2:22" x14ac:dyDescent="0.2">
      <c r="B60" s="23">
        <v>51</v>
      </c>
      <c r="C60" s="24" t="s">
        <v>175</v>
      </c>
      <c r="D60" s="24">
        <v>45</v>
      </c>
      <c r="E60" s="24">
        <v>2.9</v>
      </c>
      <c r="F60" s="24">
        <v>18</v>
      </c>
      <c r="G60" s="24">
        <v>18</v>
      </c>
      <c r="H60" s="24">
        <v>0.1</v>
      </c>
      <c r="I60" s="24">
        <v>2.8</v>
      </c>
      <c r="J60" s="23">
        <f t="shared" si="9"/>
        <v>15.2</v>
      </c>
      <c r="K60" s="24">
        <v>106</v>
      </c>
      <c r="M60" t="s">
        <v>153</v>
      </c>
      <c r="O60" t="str">
        <f t="shared" si="10"/>
        <v>Pan trigo sarraceno</v>
      </c>
      <c r="P60" s="3">
        <f t="shared" si="11"/>
        <v>6.4444444444444446</v>
      </c>
      <c r="Q60" s="3">
        <f t="shared" si="12"/>
        <v>40</v>
      </c>
      <c r="R60" s="3">
        <f t="shared" si="13"/>
        <v>40</v>
      </c>
      <c r="S60" s="3">
        <f t="shared" si="14"/>
        <v>0.22222222222222224</v>
      </c>
      <c r="T60" s="3">
        <f t="shared" si="15"/>
        <v>6.2222222222222223</v>
      </c>
      <c r="U60" s="3">
        <f t="shared" si="16"/>
        <v>33.777777777777779</v>
      </c>
      <c r="V60" s="3">
        <f t="shared" si="17"/>
        <v>235.55555555555557</v>
      </c>
    </row>
    <row r="61" spans="2:22" x14ac:dyDescent="0.2">
      <c r="B61" s="23">
        <v>52</v>
      </c>
      <c r="C61" s="24" t="s">
        <v>87</v>
      </c>
      <c r="D61" s="24">
        <v>225</v>
      </c>
      <c r="E61" s="24">
        <v>50</v>
      </c>
      <c r="F61" s="24">
        <v>9.4</v>
      </c>
      <c r="G61" s="24">
        <v>42</v>
      </c>
      <c r="H61" s="24">
        <v>4.2</v>
      </c>
      <c r="I61" s="24">
        <v>7.5</v>
      </c>
      <c r="J61" s="23">
        <f t="shared" si="9"/>
        <v>34.5</v>
      </c>
      <c r="K61" s="24">
        <v>638</v>
      </c>
      <c r="L61">
        <v>2</v>
      </c>
      <c r="M61" t="s">
        <v>153</v>
      </c>
      <c r="O61" t="str">
        <f t="shared" si="10"/>
        <v>Pancakes de trigo sarraceno</v>
      </c>
      <c r="P61" s="3">
        <f t="shared" si="11"/>
        <v>22.222222222222221</v>
      </c>
      <c r="Q61" s="3">
        <f t="shared" si="12"/>
        <v>4.177777777777778</v>
      </c>
      <c r="R61" s="3">
        <f t="shared" si="13"/>
        <v>18.666666666666664</v>
      </c>
      <c r="S61" s="3">
        <f t="shared" si="14"/>
        <v>1.8666666666666667</v>
      </c>
      <c r="T61" s="3">
        <f t="shared" si="15"/>
        <v>3.333333333333333</v>
      </c>
      <c r="U61" s="3">
        <f t="shared" si="16"/>
        <v>15.333333333333332</v>
      </c>
      <c r="V61" s="3">
        <f t="shared" si="17"/>
        <v>283.55555555555554</v>
      </c>
    </row>
    <row r="62" spans="2:22" x14ac:dyDescent="0.2">
      <c r="B62" s="23">
        <v>53</v>
      </c>
      <c r="C62" s="24" t="s">
        <v>168</v>
      </c>
      <c r="D62" s="24">
        <v>96</v>
      </c>
      <c r="E62" s="24">
        <v>12</v>
      </c>
      <c r="F62" s="24">
        <v>8.4</v>
      </c>
      <c r="G62" s="24">
        <v>6.5</v>
      </c>
      <c r="H62" s="24">
        <v>1.9</v>
      </c>
      <c r="I62" s="24">
        <v>1</v>
      </c>
      <c r="J62" s="23">
        <f t="shared" si="9"/>
        <v>5.5</v>
      </c>
      <c r="K62" s="24">
        <v>174</v>
      </c>
      <c r="M62" t="s">
        <v>153</v>
      </c>
      <c r="O62" t="str">
        <f t="shared" si="10"/>
        <v>Pancakes low carb</v>
      </c>
      <c r="P62" s="3">
        <f t="shared" si="11"/>
        <v>12.5</v>
      </c>
      <c r="Q62" s="3">
        <f t="shared" si="12"/>
        <v>8.7500000000000018</v>
      </c>
      <c r="R62" s="3">
        <f t="shared" si="13"/>
        <v>6.7708333333333339</v>
      </c>
      <c r="S62" s="3">
        <f t="shared" si="14"/>
        <v>1.9791666666666667</v>
      </c>
      <c r="T62" s="3">
        <f t="shared" si="15"/>
        <v>1.0416666666666667</v>
      </c>
      <c r="U62" s="3">
        <f t="shared" si="16"/>
        <v>5.729166666666667</v>
      </c>
      <c r="V62" s="3">
        <f t="shared" si="17"/>
        <v>181.25</v>
      </c>
    </row>
    <row r="63" spans="2:22" x14ac:dyDescent="0.2">
      <c r="B63" s="23">
        <v>54</v>
      </c>
      <c r="C63" s="24" t="s">
        <v>96</v>
      </c>
      <c r="D63" s="24">
        <v>98</v>
      </c>
      <c r="E63" s="24">
        <v>13</v>
      </c>
      <c r="F63" s="24">
        <v>8.5</v>
      </c>
      <c r="G63" s="24">
        <v>6.4</v>
      </c>
      <c r="H63" s="24">
        <v>1.8</v>
      </c>
      <c r="I63" s="24">
        <v>1.1000000000000001</v>
      </c>
      <c r="J63" s="23">
        <f t="shared" si="9"/>
        <v>5.3000000000000007</v>
      </c>
      <c r="K63" s="24">
        <v>181</v>
      </c>
      <c r="L63">
        <v>12</v>
      </c>
      <c r="M63" t="s">
        <v>153</v>
      </c>
      <c r="O63" t="str">
        <f t="shared" si="10"/>
        <v>Pancakes low carb coco</v>
      </c>
      <c r="P63" s="3">
        <f t="shared" si="11"/>
        <v>13.26530612244898</v>
      </c>
      <c r="Q63" s="3">
        <f t="shared" si="12"/>
        <v>8.6734693877551017</v>
      </c>
      <c r="R63" s="3">
        <f t="shared" si="13"/>
        <v>6.5306122448979593</v>
      </c>
      <c r="S63" s="3">
        <f t="shared" si="14"/>
        <v>1.8367346938775511</v>
      </c>
      <c r="T63" s="3">
        <f t="shared" si="15"/>
        <v>1.1224489795918369</v>
      </c>
      <c r="U63" s="3">
        <f t="shared" si="16"/>
        <v>5.4081632653061229</v>
      </c>
      <c r="V63" s="3">
        <f t="shared" si="17"/>
        <v>184.69387755102042</v>
      </c>
    </row>
    <row r="64" spans="2:22" x14ac:dyDescent="0.2">
      <c r="B64" s="23">
        <v>55</v>
      </c>
      <c r="C64" s="24" t="s">
        <v>120</v>
      </c>
      <c r="D64" s="24">
        <v>201</v>
      </c>
      <c r="E64" s="24">
        <v>20</v>
      </c>
      <c r="F64" s="24">
        <v>29</v>
      </c>
      <c r="G64" s="24">
        <v>4.9000000000000004</v>
      </c>
      <c r="H64" s="24">
        <v>2.1</v>
      </c>
      <c r="I64" s="24">
        <v>1.1000000000000001</v>
      </c>
      <c r="J64" s="23">
        <f t="shared" si="9"/>
        <v>3.8000000000000003</v>
      </c>
      <c r="K64" s="24">
        <v>319</v>
      </c>
      <c r="L64">
        <v>4</v>
      </c>
      <c r="M64" t="s">
        <v>151</v>
      </c>
      <c r="O64" t="str">
        <f t="shared" si="10"/>
        <v>Papillote de congrio</v>
      </c>
      <c r="P64" s="3">
        <f t="shared" si="11"/>
        <v>9.9502487562189064</v>
      </c>
      <c r="Q64" s="3">
        <f t="shared" si="12"/>
        <v>14.427860696517413</v>
      </c>
      <c r="R64" s="3">
        <f t="shared" si="13"/>
        <v>2.4378109452736321</v>
      </c>
      <c r="S64" s="3">
        <f t="shared" si="14"/>
        <v>1.0447761194029852</v>
      </c>
      <c r="T64" s="3">
        <f t="shared" si="15"/>
        <v>0.54726368159203986</v>
      </c>
      <c r="U64" s="3">
        <f t="shared" si="16"/>
        <v>1.8905472636815923</v>
      </c>
      <c r="V64" s="3">
        <f t="shared" si="17"/>
        <v>158.70646766169153</v>
      </c>
    </row>
    <row r="65" spans="2:22" x14ac:dyDescent="0.2">
      <c r="B65" s="23">
        <v>56</v>
      </c>
      <c r="C65" s="24" t="s">
        <v>119</v>
      </c>
      <c r="D65" s="24">
        <v>280</v>
      </c>
      <c r="E65" s="24">
        <v>13</v>
      </c>
      <c r="F65" s="24">
        <v>33</v>
      </c>
      <c r="G65" s="24">
        <v>15</v>
      </c>
      <c r="H65" s="24">
        <v>3.8</v>
      </c>
      <c r="I65" s="24">
        <v>4.0999999999999996</v>
      </c>
      <c r="J65" s="23">
        <f t="shared" si="9"/>
        <v>10.9</v>
      </c>
      <c r="K65" s="24">
        <v>304</v>
      </c>
      <c r="L65">
        <v>2</v>
      </c>
      <c r="M65" t="s">
        <v>151</v>
      </c>
      <c r="O65" t="str">
        <f t="shared" si="10"/>
        <v>Papillote de pescado</v>
      </c>
      <c r="P65" s="3">
        <f t="shared" si="11"/>
        <v>4.6428571428571432</v>
      </c>
      <c r="Q65" s="3">
        <f t="shared" si="12"/>
        <v>11.785714285714286</v>
      </c>
      <c r="R65" s="3">
        <f t="shared" si="13"/>
        <v>5.3571428571428577</v>
      </c>
      <c r="S65" s="3">
        <f t="shared" si="14"/>
        <v>1.3571428571428572</v>
      </c>
      <c r="T65" s="3">
        <f t="shared" si="15"/>
        <v>1.4642857142857142</v>
      </c>
      <c r="U65" s="3">
        <f t="shared" si="16"/>
        <v>3.8928571428571432</v>
      </c>
      <c r="V65" s="3">
        <f t="shared" si="17"/>
        <v>108.57142857142857</v>
      </c>
    </row>
    <row r="66" spans="2:22" x14ac:dyDescent="0.2">
      <c r="B66" s="23">
        <v>57</v>
      </c>
      <c r="C66" s="24" t="s">
        <v>180</v>
      </c>
      <c r="D66" s="24">
        <v>53</v>
      </c>
      <c r="E66" s="24">
        <v>4</v>
      </c>
      <c r="F66" s="24">
        <v>11</v>
      </c>
      <c r="G66" s="24">
        <v>0</v>
      </c>
      <c r="H66" s="24">
        <v>0</v>
      </c>
      <c r="I66" s="24">
        <v>0</v>
      </c>
      <c r="J66" s="23">
        <f t="shared" si="9"/>
        <v>0</v>
      </c>
      <c r="K66" s="24">
        <v>84</v>
      </c>
      <c r="M66" t="s">
        <v>153</v>
      </c>
      <c r="O66" t="str">
        <f t="shared" si="10"/>
        <v>Pasta de pollo</v>
      </c>
      <c r="P66" s="3">
        <f t="shared" si="11"/>
        <v>7.5471698113207548</v>
      </c>
      <c r="Q66" s="3">
        <f t="shared" si="12"/>
        <v>20.754716981132077</v>
      </c>
      <c r="R66" s="3">
        <f t="shared" si="13"/>
        <v>0</v>
      </c>
      <c r="S66" s="3">
        <f t="shared" si="14"/>
        <v>0</v>
      </c>
      <c r="T66" s="3">
        <f t="shared" si="15"/>
        <v>0</v>
      </c>
      <c r="U66" s="3">
        <f t="shared" si="16"/>
        <v>0</v>
      </c>
      <c r="V66" s="3">
        <f t="shared" si="17"/>
        <v>158.49056603773585</v>
      </c>
    </row>
    <row r="67" spans="2:22" x14ac:dyDescent="0.2">
      <c r="B67" s="23">
        <v>58</v>
      </c>
      <c r="C67" s="24" t="s">
        <v>181</v>
      </c>
      <c r="D67" s="24">
        <v>27</v>
      </c>
      <c r="E67" s="24">
        <v>3.5</v>
      </c>
      <c r="F67" s="24">
        <v>3.4</v>
      </c>
      <c r="G67" s="24">
        <v>0.5</v>
      </c>
      <c r="H67" s="24">
        <v>0.2</v>
      </c>
      <c r="I67" s="24">
        <v>0.1</v>
      </c>
      <c r="J67" s="23">
        <f t="shared" si="9"/>
        <v>0.4</v>
      </c>
      <c r="K67" s="24">
        <v>48</v>
      </c>
      <c r="M67" t="s">
        <v>153</v>
      </c>
      <c r="O67" t="str">
        <f t="shared" si="10"/>
        <v>Paté de pollo</v>
      </c>
      <c r="P67" s="3">
        <f t="shared" si="11"/>
        <v>12.962962962962964</v>
      </c>
      <c r="Q67" s="3">
        <f t="shared" si="12"/>
        <v>12.592592592592592</v>
      </c>
      <c r="R67" s="3">
        <f t="shared" si="13"/>
        <v>1.8518518518518519</v>
      </c>
      <c r="S67" s="3">
        <f t="shared" si="14"/>
        <v>0.74074074074074081</v>
      </c>
      <c r="T67" s="3">
        <f t="shared" si="15"/>
        <v>0.37037037037037041</v>
      </c>
      <c r="U67" s="3">
        <f t="shared" si="16"/>
        <v>1.4814814814814816</v>
      </c>
      <c r="V67" s="3">
        <f t="shared" si="17"/>
        <v>177.77777777777777</v>
      </c>
    </row>
    <row r="68" spans="2:22" x14ac:dyDescent="0.2">
      <c r="B68" s="23">
        <v>59</v>
      </c>
      <c r="C68" s="24" t="s">
        <v>135</v>
      </c>
      <c r="D68" s="24">
        <v>152</v>
      </c>
      <c r="E68" s="24">
        <v>8.3000000000000007</v>
      </c>
      <c r="F68" s="24">
        <v>31</v>
      </c>
      <c r="G68" s="24">
        <v>2.1</v>
      </c>
      <c r="H68" s="24">
        <v>0.2</v>
      </c>
      <c r="I68" s="24">
        <v>0.7</v>
      </c>
      <c r="J68" s="23">
        <f t="shared" si="9"/>
        <v>1.4000000000000001</v>
      </c>
      <c r="K68" s="24">
        <v>211</v>
      </c>
      <c r="L68">
        <v>14</v>
      </c>
      <c r="M68" t="s">
        <v>151</v>
      </c>
      <c r="O68" t="str">
        <f t="shared" si="10"/>
        <v>Pechuga de pollo con limón y especias</v>
      </c>
      <c r="P68" s="3">
        <f t="shared" si="11"/>
        <v>5.4605263157894743</v>
      </c>
      <c r="Q68" s="3">
        <f t="shared" si="12"/>
        <v>20.394736842105264</v>
      </c>
      <c r="R68" s="3">
        <f t="shared" si="13"/>
        <v>1.3815789473684212</v>
      </c>
      <c r="S68" s="3">
        <f t="shared" si="14"/>
        <v>0.13157894736842107</v>
      </c>
      <c r="T68" s="3">
        <f t="shared" si="15"/>
        <v>0.46052631578947367</v>
      </c>
      <c r="U68" s="3">
        <f t="shared" si="16"/>
        <v>0.92105263157894757</v>
      </c>
      <c r="V68" s="3">
        <f t="shared" si="17"/>
        <v>138.81578947368422</v>
      </c>
    </row>
    <row r="69" spans="2:22" x14ac:dyDescent="0.2">
      <c r="B69" s="23">
        <v>60</v>
      </c>
      <c r="C69" s="24" t="s">
        <v>118</v>
      </c>
      <c r="D69" s="24">
        <v>383</v>
      </c>
      <c r="E69" s="24">
        <v>16</v>
      </c>
      <c r="F69" s="24">
        <v>30</v>
      </c>
      <c r="G69" s="24">
        <v>12</v>
      </c>
      <c r="H69" s="24">
        <v>5.8</v>
      </c>
      <c r="I69" s="24">
        <v>2.9</v>
      </c>
      <c r="J69" s="23">
        <f t="shared" si="9"/>
        <v>9.1</v>
      </c>
      <c r="K69" s="24">
        <v>356</v>
      </c>
      <c r="L69">
        <v>12</v>
      </c>
      <c r="M69" t="s">
        <v>151</v>
      </c>
      <c r="O69" t="str">
        <f t="shared" si="10"/>
        <v>Pescado al horno</v>
      </c>
      <c r="P69" s="3">
        <f t="shared" si="11"/>
        <v>4.1775456919060057</v>
      </c>
      <c r="Q69" s="3">
        <f t="shared" si="12"/>
        <v>7.8328981723237607</v>
      </c>
      <c r="R69" s="3">
        <f t="shared" si="13"/>
        <v>3.1331592689295045</v>
      </c>
      <c r="S69" s="3">
        <f t="shared" si="14"/>
        <v>1.5143603133159269</v>
      </c>
      <c r="T69" s="3">
        <f t="shared" si="15"/>
        <v>0.75718015665796345</v>
      </c>
      <c r="U69" s="3">
        <f t="shared" si="16"/>
        <v>2.3759791122715406</v>
      </c>
      <c r="V69" s="3">
        <f t="shared" si="17"/>
        <v>92.95039164490862</v>
      </c>
    </row>
    <row r="70" spans="2:22" x14ac:dyDescent="0.2">
      <c r="B70" s="23">
        <v>61</v>
      </c>
      <c r="C70" s="24" t="s">
        <v>105</v>
      </c>
      <c r="D70" s="24">
        <v>15</v>
      </c>
      <c r="E70" s="24">
        <v>7.2</v>
      </c>
      <c r="F70" s="24">
        <v>0.8</v>
      </c>
      <c r="G70" s="24">
        <v>1</v>
      </c>
      <c r="H70" s="24">
        <v>0.2</v>
      </c>
      <c r="I70" s="24">
        <v>0.4</v>
      </c>
      <c r="J70" s="23">
        <f t="shared" si="9"/>
        <v>0.6</v>
      </c>
      <c r="K70" s="24">
        <v>70</v>
      </c>
      <c r="L70">
        <v>14</v>
      </c>
      <c r="M70" t="s">
        <v>151</v>
      </c>
      <c r="O70" t="str">
        <f t="shared" si="10"/>
        <v>Pesto paleo</v>
      </c>
      <c r="P70" s="3">
        <f t="shared" si="11"/>
        <v>48</v>
      </c>
      <c r="Q70" s="3">
        <f t="shared" si="12"/>
        <v>5.3333333333333339</v>
      </c>
      <c r="R70" s="3">
        <f t="shared" si="13"/>
        <v>6.666666666666667</v>
      </c>
      <c r="S70" s="3">
        <f t="shared" si="14"/>
        <v>1.3333333333333335</v>
      </c>
      <c r="T70" s="3">
        <f t="shared" si="15"/>
        <v>2.666666666666667</v>
      </c>
      <c r="U70" s="3">
        <f t="shared" si="16"/>
        <v>4</v>
      </c>
      <c r="V70" s="3">
        <f t="shared" si="17"/>
        <v>466.66666666666669</v>
      </c>
    </row>
    <row r="71" spans="2:22" x14ac:dyDescent="0.2">
      <c r="B71" s="23">
        <v>62</v>
      </c>
      <c r="C71" s="24" t="s">
        <v>117</v>
      </c>
      <c r="D71" s="24">
        <v>122</v>
      </c>
      <c r="E71" s="24">
        <v>3.7</v>
      </c>
      <c r="F71" s="24">
        <v>2.2999999999999998</v>
      </c>
      <c r="G71" s="24">
        <v>6.8</v>
      </c>
      <c r="H71" s="24">
        <v>3.6</v>
      </c>
      <c r="I71" s="24">
        <v>2.2000000000000002</v>
      </c>
      <c r="J71" s="23">
        <f t="shared" si="9"/>
        <v>4.5999999999999996</v>
      </c>
      <c r="K71" s="24">
        <v>63</v>
      </c>
      <c r="L71">
        <v>6</v>
      </c>
      <c r="M71" t="s">
        <v>151</v>
      </c>
      <c r="O71" t="str">
        <f t="shared" si="10"/>
        <v>Pino vegano</v>
      </c>
      <c r="P71" s="3">
        <f t="shared" si="11"/>
        <v>3.0327868852459017</v>
      </c>
      <c r="Q71" s="3">
        <f t="shared" si="12"/>
        <v>1.8852459016393441</v>
      </c>
      <c r="R71" s="3">
        <f t="shared" si="13"/>
        <v>5.5737704918032787</v>
      </c>
      <c r="S71" s="3">
        <f t="shared" si="14"/>
        <v>2.9508196721311477</v>
      </c>
      <c r="T71" s="3">
        <f t="shared" si="15"/>
        <v>1.8032786885245904</v>
      </c>
      <c r="U71" s="3">
        <f t="shared" si="16"/>
        <v>3.7704918032786883</v>
      </c>
      <c r="V71" s="3">
        <f t="shared" si="17"/>
        <v>51.639344262295083</v>
      </c>
    </row>
    <row r="72" spans="2:22" x14ac:dyDescent="0.2">
      <c r="B72" s="23">
        <v>63</v>
      </c>
      <c r="C72" s="24" t="s">
        <v>159</v>
      </c>
      <c r="D72" s="24">
        <v>56</v>
      </c>
      <c r="E72" s="24">
        <v>3.5</v>
      </c>
      <c r="F72" s="24">
        <v>3.5</v>
      </c>
      <c r="G72" s="24">
        <v>11</v>
      </c>
      <c r="H72" s="24">
        <v>2.2000000000000002</v>
      </c>
      <c r="I72" s="24">
        <v>4</v>
      </c>
      <c r="J72" s="23">
        <f t="shared" si="9"/>
        <v>7</v>
      </c>
      <c r="K72" s="24">
        <v>77</v>
      </c>
      <c r="M72" t="s">
        <v>152</v>
      </c>
      <c r="O72" t="str">
        <f t="shared" si="10"/>
        <v>Pizza base</v>
      </c>
      <c r="P72" s="3">
        <f t="shared" si="11"/>
        <v>6.25</v>
      </c>
      <c r="Q72" s="3">
        <f t="shared" si="12"/>
        <v>6.25</v>
      </c>
      <c r="R72" s="3">
        <f t="shared" si="13"/>
        <v>19.642857142857142</v>
      </c>
      <c r="S72" s="3">
        <f t="shared" si="14"/>
        <v>3.9285714285714293</v>
      </c>
      <c r="T72" s="3">
        <f t="shared" si="15"/>
        <v>7.1428571428571432</v>
      </c>
      <c r="U72" s="3">
        <f t="shared" si="16"/>
        <v>12.5</v>
      </c>
      <c r="V72" s="3">
        <f t="shared" si="17"/>
        <v>137.5</v>
      </c>
    </row>
    <row r="73" spans="2:22" x14ac:dyDescent="0.2">
      <c r="B73" s="23">
        <v>64</v>
      </c>
      <c r="C73" s="24" t="s">
        <v>142</v>
      </c>
      <c r="D73" s="24">
        <v>239</v>
      </c>
      <c r="E73" s="24">
        <v>37</v>
      </c>
      <c r="F73" s="24">
        <v>24</v>
      </c>
      <c r="G73" s="24">
        <v>3.9</v>
      </c>
      <c r="H73" s="24">
        <v>1.7</v>
      </c>
      <c r="I73" s="24">
        <v>0.8</v>
      </c>
      <c r="J73" s="23">
        <f t="shared" si="9"/>
        <v>3.0999999999999996</v>
      </c>
      <c r="K73" s="24">
        <v>452</v>
      </c>
      <c r="L73">
        <v>6</v>
      </c>
      <c r="M73" t="s">
        <v>151</v>
      </c>
      <c r="O73" t="str">
        <f t="shared" si="10"/>
        <v>Plateada al jugo</v>
      </c>
      <c r="P73" s="3">
        <f t="shared" si="11"/>
        <v>15.481171548117153</v>
      </c>
      <c r="Q73" s="3">
        <f t="shared" si="12"/>
        <v>10.0418410041841</v>
      </c>
      <c r="R73" s="3">
        <f t="shared" si="13"/>
        <v>1.6317991631799162</v>
      </c>
      <c r="S73" s="3">
        <f t="shared" si="14"/>
        <v>0.71129707112970708</v>
      </c>
      <c r="T73" s="3">
        <f t="shared" si="15"/>
        <v>0.33472803347280333</v>
      </c>
      <c r="U73" s="3">
        <f t="shared" si="16"/>
        <v>1.2970711297071127</v>
      </c>
      <c r="V73" s="3">
        <f t="shared" si="17"/>
        <v>189.12133891213389</v>
      </c>
    </row>
    <row r="74" spans="2:22" x14ac:dyDescent="0.2">
      <c r="B74" s="23">
        <v>65</v>
      </c>
      <c r="C74" s="24" t="s">
        <v>133</v>
      </c>
      <c r="D74" s="24">
        <v>209</v>
      </c>
      <c r="E74" s="24">
        <v>14</v>
      </c>
      <c r="F74" s="24">
        <v>15</v>
      </c>
      <c r="G74" s="24">
        <v>6.2</v>
      </c>
      <c r="H74" s="24">
        <v>3.4</v>
      </c>
      <c r="I74" s="24">
        <v>1.5</v>
      </c>
      <c r="J74" s="23">
        <f t="shared" ref="J74:J105" si="18">G74-I74</f>
        <v>4.7</v>
      </c>
      <c r="K74" s="24">
        <v>231</v>
      </c>
      <c r="L74">
        <v>2</v>
      </c>
      <c r="M74" t="s">
        <v>151</v>
      </c>
      <c r="O74" t="str">
        <f t="shared" ref="O74:O110" si="19">C74</f>
        <v>Pollo a la cazadora</v>
      </c>
      <c r="P74" s="3">
        <f t="shared" ref="P74:P110" si="20">(100/$D74)*E74</f>
        <v>6.6985645933014357</v>
      </c>
      <c r="Q74" s="3">
        <f t="shared" ref="Q74:Q110" si="21">(100/$D74)*F74</f>
        <v>7.1770334928229662</v>
      </c>
      <c r="R74" s="3">
        <f t="shared" ref="R74:R110" si="22">(100/$D74)*G74</f>
        <v>2.9665071770334928</v>
      </c>
      <c r="S74" s="3">
        <f t="shared" ref="S74:S110" si="23">(100/$D74)*H74</f>
        <v>1.6267942583732058</v>
      </c>
      <c r="T74" s="3">
        <f t="shared" ref="T74:T110" si="24">(100/$D74)*I74</f>
        <v>0.71770334928229662</v>
      </c>
      <c r="U74" s="3">
        <f t="shared" ref="U74:U110" si="25">(100/$D74)*J74</f>
        <v>2.2488038277511961</v>
      </c>
      <c r="V74" s="3">
        <f t="shared" ref="V74:V110" si="26">(100/$D74)*K74</f>
        <v>110.52631578947368</v>
      </c>
    </row>
    <row r="75" spans="2:22" x14ac:dyDescent="0.2">
      <c r="B75" s="23">
        <v>66</v>
      </c>
      <c r="C75" s="24" t="s">
        <v>129</v>
      </c>
      <c r="D75" s="24">
        <v>169</v>
      </c>
      <c r="E75" s="24">
        <v>22</v>
      </c>
      <c r="F75" s="24">
        <v>21</v>
      </c>
      <c r="G75" s="24">
        <v>3.8</v>
      </c>
      <c r="H75" s="24">
        <v>1.8</v>
      </c>
      <c r="I75" s="24">
        <v>0.9</v>
      </c>
      <c r="J75" s="23">
        <f t="shared" si="18"/>
        <v>2.9</v>
      </c>
      <c r="K75" s="24">
        <v>299</v>
      </c>
      <c r="L75">
        <v>10</v>
      </c>
      <c r="M75" t="s">
        <v>151</v>
      </c>
      <c r="O75" t="str">
        <f t="shared" si="19"/>
        <v>Pollo asado al horno</v>
      </c>
      <c r="P75" s="3">
        <f t="shared" si="20"/>
        <v>13.017751479289942</v>
      </c>
      <c r="Q75" s="3">
        <f t="shared" si="21"/>
        <v>12.42603550295858</v>
      </c>
      <c r="R75" s="3">
        <f t="shared" si="22"/>
        <v>2.2485207100591715</v>
      </c>
      <c r="S75" s="3">
        <f t="shared" si="23"/>
        <v>1.0650887573964498</v>
      </c>
      <c r="T75" s="3">
        <f t="shared" si="24"/>
        <v>0.53254437869822491</v>
      </c>
      <c r="U75" s="3">
        <f t="shared" si="25"/>
        <v>1.7159763313609468</v>
      </c>
      <c r="V75" s="3">
        <f t="shared" si="26"/>
        <v>176.92307692307693</v>
      </c>
    </row>
    <row r="76" spans="2:22" x14ac:dyDescent="0.2">
      <c r="B76" s="23">
        <v>67</v>
      </c>
      <c r="C76" s="24" t="s">
        <v>128</v>
      </c>
      <c r="D76" s="24">
        <v>131</v>
      </c>
      <c r="E76" s="24">
        <v>5.0999999999999996</v>
      </c>
      <c r="F76" s="24">
        <v>28</v>
      </c>
      <c r="G76" s="24">
        <v>0.9</v>
      </c>
      <c r="H76" s="24">
        <v>0.1</v>
      </c>
      <c r="I76" s="24">
        <v>0.5</v>
      </c>
      <c r="J76" s="23">
        <f t="shared" si="18"/>
        <v>0.4</v>
      </c>
      <c r="K76" s="24">
        <v>169</v>
      </c>
      <c r="L76">
        <v>6</v>
      </c>
      <c r="M76" t="s">
        <v>151</v>
      </c>
      <c r="O76" t="str">
        <f t="shared" si="19"/>
        <v>Pollo grillado marinado en especias</v>
      </c>
      <c r="P76" s="3">
        <f t="shared" si="20"/>
        <v>3.8931297709923665</v>
      </c>
      <c r="Q76" s="3">
        <f t="shared" si="21"/>
        <v>21.374045801526719</v>
      </c>
      <c r="R76" s="3">
        <f t="shared" si="22"/>
        <v>0.68702290076335881</v>
      </c>
      <c r="S76" s="3">
        <f t="shared" si="23"/>
        <v>7.6335877862595436E-2</v>
      </c>
      <c r="T76" s="3">
        <f t="shared" si="24"/>
        <v>0.38167938931297712</v>
      </c>
      <c r="U76" s="3">
        <f t="shared" si="25"/>
        <v>0.30534351145038174</v>
      </c>
      <c r="V76" s="3">
        <f t="shared" si="26"/>
        <v>129.00763358778627</v>
      </c>
    </row>
    <row r="77" spans="2:22" x14ac:dyDescent="0.2">
      <c r="B77" s="23">
        <v>68</v>
      </c>
      <c r="C77" s="24" t="s">
        <v>179</v>
      </c>
      <c r="D77" s="24">
        <v>98</v>
      </c>
      <c r="E77" s="24">
        <v>5.2</v>
      </c>
      <c r="F77" s="24">
        <v>6.2</v>
      </c>
      <c r="G77" s="24">
        <v>29</v>
      </c>
      <c r="H77" s="24">
        <v>1.6</v>
      </c>
      <c r="I77" s="24">
        <v>4.3</v>
      </c>
      <c r="J77" s="23">
        <f t="shared" si="18"/>
        <v>24.7</v>
      </c>
      <c r="K77" s="24">
        <v>180</v>
      </c>
      <c r="M77" t="s">
        <v>153</v>
      </c>
      <c r="O77" t="str">
        <f t="shared" si="19"/>
        <v>Porridge de amaranto</v>
      </c>
      <c r="P77" s="3">
        <f t="shared" si="20"/>
        <v>5.3061224489795924</v>
      </c>
      <c r="Q77" s="3">
        <f t="shared" si="21"/>
        <v>6.3265306122448983</v>
      </c>
      <c r="R77" s="3">
        <f t="shared" si="22"/>
        <v>29.591836734693878</v>
      </c>
      <c r="S77" s="3">
        <f t="shared" si="23"/>
        <v>1.6326530612244898</v>
      </c>
      <c r="T77" s="3">
        <f t="shared" si="24"/>
        <v>4.3877551020408161</v>
      </c>
      <c r="U77" s="3">
        <f t="shared" si="25"/>
        <v>25.204081632653061</v>
      </c>
      <c r="V77" s="3">
        <f t="shared" si="26"/>
        <v>183.67346938775512</v>
      </c>
    </row>
    <row r="78" spans="2:22" x14ac:dyDescent="0.2">
      <c r="B78" s="23">
        <v>69</v>
      </c>
      <c r="C78" s="24" t="s">
        <v>185</v>
      </c>
      <c r="D78" s="24">
        <v>220</v>
      </c>
      <c r="E78" s="24">
        <v>16</v>
      </c>
      <c r="F78" s="24">
        <v>6.3</v>
      </c>
      <c r="G78" s="24">
        <v>16</v>
      </c>
      <c r="H78" s="24">
        <v>6.4</v>
      </c>
      <c r="I78" s="24">
        <v>7</v>
      </c>
      <c r="J78" s="23">
        <f t="shared" si="18"/>
        <v>9</v>
      </c>
      <c r="K78" s="24">
        <v>213</v>
      </c>
      <c r="M78" t="s">
        <v>153</v>
      </c>
      <c r="O78" t="str">
        <f t="shared" si="19"/>
        <v>Porridge Low Carb</v>
      </c>
      <c r="P78" s="3">
        <f t="shared" si="20"/>
        <v>7.2727272727272725</v>
      </c>
      <c r="Q78" s="3">
        <f t="shared" si="21"/>
        <v>2.8636363636363633</v>
      </c>
      <c r="R78" s="3">
        <f t="shared" si="22"/>
        <v>7.2727272727272725</v>
      </c>
      <c r="S78" s="3">
        <f t="shared" si="23"/>
        <v>2.9090909090909092</v>
      </c>
      <c r="T78" s="3">
        <f t="shared" si="24"/>
        <v>3.1818181818181817</v>
      </c>
      <c r="U78" s="3">
        <f t="shared" si="25"/>
        <v>4.0909090909090908</v>
      </c>
      <c r="V78" s="3">
        <f t="shared" si="26"/>
        <v>96.818181818181813</v>
      </c>
    </row>
    <row r="79" spans="2:22" x14ac:dyDescent="0.2">
      <c r="B79" s="23">
        <v>70</v>
      </c>
      <c r="C79" s="24" t="s">
        <v>183</v>
      </c>
      <c r="D79" s="24">
        <v>249</v>
      </c>
      <c r="E79" s="24">
        <v>16</v>
      </c>
      <c r="F79" s="24">
        <v>6.7</v>
      </c>
      <c r="G79" s="24">
        <v>22</v>
      </c>
      <c r="H79" s="24">
        <v>10</v>
      </c>
      <c r="I79" s="24">
        <v>7.8</v>
      </c>
      <c r="J79" s="23">
        <f t="shared" si="18"/>
        <v>14.2</v>
      </c>
      <c r="K79" s="24">
        <v>239</v>
      </c>
      <c r="M79" t="s">
        <v>152</v>
      </c>
      <c r="O79" t="str">
        <f t="shared" si="19"/>
        <v>Porridge Low Carb con plátano</v>
      </c>
      <c r="P79" s="3">
        <f t="shared" si="20"/>
        <v>6.4257028112449799</v>
      </c>
      <c r="Q79" s="3">
        <f t="shared" si="21"/>
        <v>2.6907630522088355</v>
      </c>
      <c r="R79" s="3">
        <f t="shared" si="22"/>
        <v>8.8353413654618471</v>
      </c>
      <c r="S79" s="3">
        <f t="shared" si="23"/>
        <v>4.0160642570281126</v>
      </c>
      <c r="T79" s="3">
        <f t="shared" si="24"/>
        <v>3.1325301204819276</v>
      </c>
      <c r="U79" s="3">
        <f t="shared" si="25"/>
        <v>5.7028112449799195</v>
      </c>
      <c r="V79" s="3">
        <f t="shared" si="26"/>
        <v>95.98393574297188</v>
      </c>
    </row>
    <row r="80" spans="2:22" x14ac:dyDescent="0.2">
      <c r="B80" s="23">
        <v>71</v>
      </c>
      <c r="C80" s="24" t="s">
        <v>99</v>
      </c>
      <c r="D80" s="24">
        <v>32</v>
      </c>
      <c r="E80" s="24">
        <v>5.8</v>
      </c>
      <c r="F80" s="24">
        <v>1.1000000000000001</v>
      </c>
      <c r="G80" s="24">
        <v>4.5</v>
      </c>
      <c r="H80" s="24">
        <v>2.2999999999999998</v>
      </c>
      <c r="I80" s="24">
        <v>0.3</v>
      </c>
      <c r="J80" s="23">
        <f t="shared" si="18"/>
        <v>4.2</v>
      </c>
      <c r="K80" s="24">
        <v>72</v>
      </c>
      <c r="L80">
        <v>6</v>
      </c>
      <c r="M80" t="s">
        <v>151</v>
      </c>
      <c r="O80" t="str">
        <f t="shared" si="19"/>
        <v>Queso crema vegano</v>
      </c>
      <c r="P80" s="3">
        <f t="shared" si="20"/>
        <v>18.125</v>
      </c>
      <c r="Q80" s="3">
        <f t="shared" si="21"/>
        <v>3.4375000000000004</v>
      </c>
      <c r="R80" s="3">
        <f t="shared" si="22"/>
        <v>14.0625</v>
      </c>
      <c r="S80" s="3">
        <f t="shared" si="23"/>
        <v>7.1874999999999991</v>
      </c>
      <c r="T80" s="3">
        <f t="shared" si="24"/>
        <v>0.9375</v>
      </c>
      <c r="U80" s="3">
        <f t="shared" si="25"/>
        <v>13.125</v>
      </c>
      <c r="V80" s="3">
        <f t="shared" si="26"/>
        <v>225</v>
      </c>
    </row>
    <row r="81" spans="2:22" x14ac:dyDescent="0.2">
      <c r="B81" s="23">
        <v>72</v>
      </c>
      <c r="C81" s="24" t="s">
        <v>98</v>
      </c>
      <c r="D81" s="24">
        <v>67</v>
      </c>
      <c r="E81" s="24">
        <v>14</v>
      </c>
      <c r="F81" s="24">
        <v>3.3</v>
      </c>
      <c r="G81" s="24">
        <v>1.8</v>
      </c>
      <c r="H81" s="24"/>
      <c r="I81" s="24"/>
      <c r="J81" s="23">
        <f t="shared" si="18"/>
        <v>1.8</v>
      </c>
      <c r="K81" s="24">
        <v>135</v>
      </c>
      <c r="L81">
        <v>4</v>
      </c>
      <c r="M81" t="s">
        <v>151</v>
      </c>
      <c r="O81" t="str">
        <f t="shared" si="19"/>
        <v>Queso fresco vegano</v>
      </c>
      <c r="P81" s="3">
        <f t="shared" si="20"/>
        <v>20.895522388059703</v>
      </c>
      <c r="Q81" s="3">
        <f t="shared" si="21"/>
        <v>4.9253731343283587</v>
      </c>
      <c r="R81" s="3">
        <f t="shared" si="22"/>
        <v>2.6865671641791047</v>
      </c>
      <c r="S81" s="3">
        <f t="shared" si="23"/>
        <v>0</v>
      </c>
      <c r="T81" s="3">
        <f t="shared" si="24"/>
        <v>0</v>
      </c>
      <c r="U81" s="3">
        <f t="shared" si="25"/>
        <v>2.6865671641791047</v>
      </c>
      <c r="V81" s="3">
        <f t="shared" si="26"/>
        <v>201.49253731343285</v>
      </c>
    </row>
    <row r="82" spans="2:22" x14ac:dyDescent="0.2">
      <c r="B82" s="23">
        <v>73</v>
      </c>
      <c r="C82" s="24" t="s">
        <v>97</v>
      </c>
      <c r="D82" s="24">
        <v>25</v>
      </c>
      <c r="E82" s="24">
        <v>7.7</v>
      </c>
      <c r="F82" s="24">
        <v>7.7</v>
      </c>
      <c r="G82" s="24">
        <v>6.5</v>
      </c>
      <c r="H82" s="24">
        <v>0.3</v>
      </c>
      <c r="I82" s="24">
        <v>4</v>
      </c>
      <c r="J82" s="23">
        <f t="shared" si="18"/>
        <v>2.5</v>
      </c>
      <c r="K82" s="24">
        <v>113</v>
      </c>
      <c r="L82">
        <v>2</v>
      </c>
      <c r="M82" t="s">
        <v>151</v>
      </c>
      <c r="O82" t="str">
        <f t="shared" si="19"/>
        <v>Queso parmesano vegano</v>
      </c>
      <c r="P82" s="3">
        <f t="shared" si="20"/>
        <v>30.8</v>
      </c>
      <c r="Q82" s="3">
        <f t="shared" si="21"/>
        <v>30.8</v>
      </c>
      <c r="R82" s="3">
        <f t="shared" si="22"/>
        <v>26</v>
      </c>
      <c r="S82" s="3">
        <f t="shared" si="23"/>
        <v>1.2</v>
      </c>
      <c r="T82" s="3">
        <f t="shared" si="24"/>
        <v>16</v>
      </c>
      <c r="U82" s="3">
        <f t="shared" si="25"/>
        <v>10</v>
      </c>
      <c r="V82" s="3">
        <f t="shared" si="26"/>
        <v>452</v>
      </c>
    </row>
    <row r="83" spans="2:22" x14ac:dyDescent="0.2">
      <c r="B83" s="23">
        <v>74</v>
      </c>
      <c r="C83" s="24" t="s">
        <v>230</v>
      </c>
      <c r="D83" s="24">
        <v>69</v>
      </c>
      <c r="E83" s="24">
        <v>14</v>
      </c>
      <c r="F83" s="24">
        <v>6.6</v>
      </c>
      <c r="G83" s="24">
        <v>17</v>
      </c>
      <c r="H83" s="24">
        <v>1.8</v>
      </c>
      <c r="I83" s="24">
        <v>6.4</v>
      </c>
      <c r="J83" s="23">
        <f t="shared" si="18"/>
        <v>10.6</v>
      </c>
      <c r="K83" s="24">
        <v>204</v>
      </c>
      <c r="M83" t="s">
        <v>152</v>
      </c>
      <c r="O83" t="str">
        <f t="shared" si="19"/>
        <v>Quinoa Bread</v>
      </c>
      <c r="P83" s="3">
        <f t="shared" si="20"/>
        <v>20.289855072463769</v>
      </c>
      <c r="Q83" s="3">
        <f t="shared" si="21"/>
        <v>9.5652173913043477</v>
      </c>
      <c r="R83" s="3">
        <f t="shared" si="22"/>
        <v>24.637681159420289</v>
      </c>
      <c r="S83" s="3">
        <f t="shared" si="23"/>
        <v>2.6086956521739131</v>
      </c>
      <c r="T83" s="3">
        <f t="shared" si="24"/>
        <v>9.27536231884058</v>
      </c>
      <c r="U83" s="3">
        <f t="shared" si="25"/>
        <v>15.362318840579709</v>
      </c>
      <c r="V83" s="3">
        <f t="shared" si="26"/>
        <v>295.6521739130435</v>
      </c>
    </row>
    <row r="84" spans="2:22" x14ac:dyDescent="0.2">
      <c r="B84" s="23">
        <v>75</v>
      </c>
      <c r="C84" s="24" t="s">
        <v>116</v>
      </c>
      <c r="D84" s="24">
        <v>270</v>
      </c>
      <c r="E84" s="24">
        <v>1.9</v>
      </c>
      <c r="F84" s="24">
        <v>2.8</v>
      </c>
      <c r="G84" s="24">
        <v>13</v>
      </c>
      <c r="H84" s="24">
        <v>8.3000000000000007</v>
      </c>
      <c r="I84" s="24">
        <v>5.5</v>
      </c>
      <c r="J84" s="23">
        <f t="shared" si="18"/>
        <v>7.5</v>
      </c>
      <c r="K84" s="24">
        <v>72</v>
      </c>
      <c r="L84">
        <v>8</v>
      </c>
      <c r="M84" t="s">
        <v>152</v>
      </c>
      <c r="O84" t="str">
        <f t="shared" si="19"/>
        <v>Ratatouille</v>
      </c>
      <c r="P84" s="3">
        <f t="shared" si="20"/>
        <v>0.70370370370370361</v>
      </c>
      <c r="Q84" s="3">
        <f t="shared" si="21"/>
        <v>1.037037037037037</v>
      </c>
      <c r="R84" s="3">
        <f t="shared" si="22"/>
        <v>4.8148148148148149</v>
      </c>
      <c r="S84" s="3">
        <f t="shared" si="23"/>
        <v>3.074074074074074</v>
      </c>
      <c r="T84" s="3">
        <f t="shared" si="24"/>
        <v>2.0370370370370368</v>
      </c>
      <c r="U84" s="3">
        <f t="shared" si="25"/>
        <v>2.7777777777777777</v>
      </c>
      <c r="V84" s="3">
        <f t="shared" si="26"/>
        <v>26.666666666666664</v>
      </c>
    </row>
    <row r="85" spans="2:22" x14ac:dyDescent="0.2">
      <c r="B85" s="23">
        <v>76</v>
      </c>
      <c r="C85" s="24" t="s">
        <v>111</v>
      </c>
      <c r="D85" s="24">
        <v>155</v>
      </c>
      <c r="E85" s="24">
        <v>14</v>
      </c>
      <c r="F85" s="24">
        <v>18</v>
      </c>
      <c r="G85" s="24">
        <v>8.3000000000000007</v>
      </c>
      <c r="H85" s="24">
        <v>0.5</v>
      </c>
      <c r="I85" s="24">
        <v>1.1000000000000001</v>
      </c>
      <c r="J85" s="23">
        <f t="shared" si="18"/>
        <v>7.2000000000000011</v>
      </c>
      <c r="K85" s="24">
        <v>227</v>
      </c>
      <c r="L85">
        <v>6</v>
      </c>
      <c r="M85" t="s">
        <v>152</v>
      </c>
      <c r="O85" t="str">
        <f t="shared" si="19"/>
        <v>Ricotta asada</v>
      </c>
      <c r="P85" s="3">
        <f t="shared" si="20"/>
        <v>9.0322580645161281</v>
      </c>
      <c r="Q85" s="3">
        <f t="shared" si="21"/>
        <v>11.612903225806452</v>
      </c>
      <c r="R85" s="3">
        <f t="shared" si="22"/>
        <v>5.3548387096774199</v>
      </c>
      <c r="S85" s="3">
        <f t="shared" si="23"/>
        <v>0.32258064516129031</v>
      </c>
      <c r="T85" s="3">
        <f t="shared" si="24"/>
        <v>0.70967741935483875</v>
      </c>
      <c r="U85" s="3">
        <f t="shared" si="25"/>
        <v>4.645161290322581</v>
      </c>
      <c r="V85" s="3">
        <f t="shared" si="26"/>
        <v>146.45161290322579</v>
      </c>
    </row>
    <row r="86" spans="2:22" x14ac:dyDescent="0.2">
      <c r="B86" s="23">
        <v>77</v>
      </c>
      <c r="C86" s="24" t="s">
        <v>221</v>
      </c>
      <c r="D86" s="24">
        <v>196</v>
      </c>
      <c r="E86" s="24">
        <v>19</v>
      </c>
      <c r="F86" s="24">
        <v>31</v>
      </c>
      <c r="G86" s="24">
        <v>2.8</v>
      </c>
      <c r="H86" s="24">
        <v>1.2</v>
      </c>
      <c r="I86" s="24">
        <v>0.8</v>
      </c>
      <c r="J86" s="23">
        <f t="shared" si="18"/>
        <v>1.9999999999999998</v>
      </c>
      <c r="K86" s="24">
        <v>313</v>
      </c>
      <c r="L86">
        <v>8</v>
      </c>
      <c r="M86" t="s">
        <v>153</v>
      </c>
      <c r="O86" t="str">
        <f t="shared" si="19"/>
        <v>Roast beef al horno (sin papas)</v>
      </c>
      <c r="P86" s="3">
        <f t="shared" si="20"/>
        <v>9.6938775510204085</v>
      </c>
      <c r="Q86" s="3">
        <f t="shared" si="21"/>
        <v>15.816326530612246</v>
      </c>
      <c r="R86" s="3">
        <f t="shared" si="22"/>
        <v>1.4285714285714286</v>
      </c>
      <c r="S86" s="3">
        <f t="shared" si="23"/>
        <v>0.61224489795918369</v>
      </c>
      <c r="T86" s="3">
        <f t="shared" si="24"/>
        <v>0.40816326530612246</v>
      </c>
      <c r="U86" s="3">
        <f t="shared" si="25"/>
        <v>1.0204081632653059</v>
      </c>
      <c r="V86" s="3">
        <f t="shared" si="26"/>
        <v>159.69387755102042</v>
      </c>
    </row>
    <row r="87" spans="2:22" x14ac:dyDescent="0.2">
      <c r="B87" s="23">
        <v>78</v>
      </c>
      <c r="C87" s="24" t="s">
        <v>110</v>
      </c>
      <c r="D87" s="24">
        <v>222</v>
      </c>
      <c r="E87" s="24">
        <v>16</v>
      </c>
      <c r="F87" s="24">
        <v>15</v>
      </c>
      <c r="G87" s="24">
        <v>5.7</v>
      </c>
      <c r="H87" s="24">
        <v>2.4</v>
      </c>
      <c r="I87" s="24">
        <v>1.9</v>
      </c>
      <c r="J87" s="23">
        <f t="shared" si="18"/>
        <v>3.8000000000000003</v>
      </c>
      <c r="K87" s="24">
        <v>227</v>
      </c>
      <c r="L87">
        <v>2</v>
      </c>
      <c r="M87" t="s">
        <v>152</v>
      </c>
      <c r="O87" t="str">
        <f t="shared" si="19"/>
        <v>Rollitos de huevo y espárrago</v>
      </c>
      <c r="P87" s="3">
        <f t="shared" si="20"/>
        <v>7.2072072072072073</v>
      </c>
      <c r="Q87" s="3">
        <f t="shared" si="21"/>
        <v>6.756756756756757</v>
      </c>
      <c r="R87" s="3">
        <f t="shared" si="22"/>
        <v>2.5675675675675675</v>
      </c>
      <c r="S87" s="3">
        <f t="shared" si="23"/>
        <v>1.0810810810810811</v>
      </c>
      <c r="T87" s="3">
        <f t="shared" si="24"/>
        <v>0.85585585585585577</v>
      </c>
      <c r="U87" s="3">
        <f t="shared" si="25"/>
        <v>1.7117117117117118</v>
      </c>
      <c r="V87" s="3">
        <f t="shared" si="26"/>
        <v>102.25225225225225</v>
      </c>
    </row>
    <row r="88" spans="2:22" x14ac:dyDescent="0.2">
      <c r="B88" s="23">
        <v>79</v>
      </c>
      <c r="C88" s="24" t="s">
        <v>115</v>
      </c>
      <c r="D88" s="24">
        <v>148</v>
      </c>
      <c r="E88" s="24">
        <v>19</v>
      </c>
      <c r="F88" s="24">
        <v>3.4</v>
      </c>
      <c r="G88" s="24">
        <v>17</v>
      </c>
      <c r="H88" s="24">
        <v>8.4</v>
      </c>
      <c r="I88" s="24">
        <v>2.2000000000000002</v>
      </c>
      <c r="J88" s="23">
        <f t="shared" si="18"/>
        <v>14.8</v>
      </c>
      <c r="K88" s="24">
        <v>241</v>
      </c>
      <c r="L88">
        <v>6</v>
      </c>
      <c r="M88" t="s">
        <v>153</v>
      </c>
      <c r="O88" t="str">
        <f t="shared" si="19"/>
        <v>Rolls de berenjena y queso crema</v>
      </c>
      <c r="P88" s="3">
        <f t="shared" si="20"/>
        <v>12.837837837837837</v>
      </c>
      <c r="Q88" s="3">
        <f t="shared" si="21"/>
        <v>2.2972972972972974</v>
      </c>
      <c r="R88" s="3">
        <f t="shared" si="22"/>
        <v>11.486486486486486</v>
      </c>
      <c r="S88" s="3">
        <f t="shared" si="23"/>
        <v>5.6756756756756754</v>
      </c>
      <c r="T88" s="3">
        <f t="shared" si="24"/>
        <v>1.4864864864864866</v>
      </c>
      <c r="U88" s="3">
        <f t="shared" si="25"/>
        <v>10</v>
      </c>
      <c r="V88" s="3">
        <f t="shared" si="26"/>
        <v>162.83783783783784</v>
      </c>
    </row>
    <row r="89" spans="2:22" x14ac:dyDescent="0.2">
      <c r="B89" s="23">
        <v>80</v>
      </c>
      <c r="C89" s="24" t="s">
        <v>104</v>
      </c>
      <c r="D89" s="24">
        <v>42</v>
      </c>
      <c r="E89" s="24">
        <v>7.4</v>
      </c>
      <c r="F89" s="24">
        <v>2.7</v>
      </c>
      <c r="G89" s="24">
        <v>4.7</v>
      </c>
      <c r="H89" s="24">
        <v>0.9</v>
      </c>
      <c r="I89" s="24">
        <v>1.4</v>
      </c>
      <c r="J89" s="23">
        <f t="shared" si="18"/>
        <v>3.3000000000000003</v>
      </c>
      <c r="K89" s="24">
        <v>90</v>
      </c>
      <c r="L89">
        <v>5</v>
      </c>
      <c r="M89" t="s">
        <v>151</v>
      </c>
      <c r="O89" t="str">
        <f t="shared" si="19"/>
        <v>Salsa babaganoush</v>
      </c>
      <c r="P89" s="3">
        <f t="shared" si="20"/>
        <v>17.61904761904762</v>
      </c>
      <c r="Q89" s="3">
        <f t="shared" si="21"/>
        <v>6.4285714285714288</v>
      </c>
      <c r="R89" s="3">
        <f t="shared" si="22"/>
        <v>11.190476190476192</v>
      </c>
      <c r="S89" s="3">
        <f t="shared" si="23"/>
        <v>2.1428571428571428</v>
      </c>
      <c r="T89" s="3">
        <f t="shared" si="24"/>
        <v>3.333333333333333</v>
      </c>
      <c r="U89" s="3">
        <f t="shared" si="25"/>
        <v>7.8571428571428577</v>
      </c>
      <c r="V89" s="3">
        <f t="shared" si="26"/>
        <v>214.28571428571428</v>
      </c>
    </row>
    <row r="90" spans="2:22" x14ac:dyDescent="0.2">
      <c r="B90" s="23">
        <v>81</v>
      </c>
      <c r="C90" s="24" t="s">
        <v>103</v>
      </c>
      <c r="D90" s="24">
        <v>56</v>
      </c>
      <c r="E90" s="24">
        <v>6.4</v>
      </c>
      <c r="F90" s="24">
        <v>2.2999999999999998</v>
      </c>
      <c r="G90" s="24">
        <v>5.3</v>
      </c>
      <c r="H90" s="24">
        <v>1</v>
      </c>
      <c r="I90" s="24">
        <v>0.6</v>
      </c>
      <c r="J90" s="23">
        <f t="shared" si="18"/>
        <v>4.7</v>
      </c>
      <c r="K90" s="24">
        <v>83</v>
      </c>
      <c r="L90">
        <v>10</v>
      </c>
      <c r="M90" t="s">
        <v>152</v>
      </c>
      <c r="O90" t="str">
        <f t="shared" si="19"/>
        <v>Salsa TZATZIKI</v>
      </c>
      <c r="P90" s="3">
        <f t="shared" si="20"/>
        <v>11.428571428571431</v>
      </c>
      <c r="Q90" s="3">
        <f t="shared" si="21"/>
        <v>4.1071428571428568</v>
      </c>
      <c r="R90" s="3">
        <f t="shared" si="22"/>
        <v>9.4642857142857153</v>
      </c>
      <c r="S90" s="3">
        <f t="shared" si="23"/>
        <v>1.7857142857142858</v>
      </c>
      <c r="T90" s="3">
        <f t="shared" si="24"/>
        <v>1.0714285714285714</v>
      </c>
      <c r="U90" s="3">
        <f t="shared" si="25"/>
        <v>8.3928571428571441</v>
      </c>
      <c r="V90" s="3">
        <f t="shared" si="26"/>
        <v>148.21428571428572</v>
      </c>
    </row>
    <row r="91" spans="2:22" x14ac:dyDescent="0.2">
      <c r="B91" s="23">
        <v>82</v>
      </c>
      <c r="C91" s="24" t="s">
        <v>141</v>
      </c>
      <c r="D91" s="24">
        <v>238</v>
      </c>
      <c r="E91" s="24">
        <v>39</v>
      </c>
      <c r="F91" s="24">
        <v>24</v>
      </c>
      <c r="G91" s="24">
        <v>16</v>
      </c>
      <c r="H91" s="24">
        <v>3.8</v>
      </c>
      <c r="I91" s="24">
        <v>3.6</v>
      </c>
      <c r="J91" s="23">
        <f t="shared" si="18"/>
        <v>12.4</v>
      </c>
      <c r="K91" s="24">
        <v>498</v>
      </c>
      <c r="L91">
        <v>6</v>
      </c>
      <c r="M91" t="s">
        <v>151</v>
      </c>
      <c r="O91" t="str">
        <f t="shared" si="19"/>
        <v>Salteado de carne con verduras y salsa de tahini</v>
      </c>
      <c r="P91" s="3">
        <f t="shared" si="20"/>
        <v>16.386554621848738</v>
      </c>
      <c r="Q91" s="3">
        <f t="shared" si="21"/>
        <v>10.084033613445378</v>
      </c>
      <c r="R91" s="3">
        <f t="shared" si="22"/>
        <v>6.7226890756302522</v>
      </c>
      <c r="S91" s="3">
        <f t="shared" si="23"/>
        <v>1.5966386554621848</v>
      </c>
      <c r="T91" s="3">
        <f t="shared" si="24"/>
        <v>1.5126050420168067</v>
      </c>
      <c r="U91" s="3">
        <f t="shared" si="25"/>
        <v>5.2100840336134455</v>
      </c>
      <c r="V91" s="3">
        <f t="shared" si="26"/>
        <v>209.24369747899161</v>
      </c>
    </row>
    <row r="92" spans="2:22" x14ac:dyDescent="0.2">
      <c r="B92" s="23">
        <v>83</v>
      </c>
      <c r="C92" s="24" t="s">
        <v>127</v>
      </c>
      <c r="D92" s="24">
        <v>295</v>
      </c>
      <c r="E92" s="24">
        <v>17</v>
      </c>
      <c r="F92" s="24">
        <v>33</v>
      </c>
      <c r="G92" s="24">
        <v>13</v>
      </c>
      <c r="H92" s="24">
        <v>4.0999999999999996</v>
      </c>
      <c r="I92" s="24">
        <v>4.5999999999999996</v>
      </c>
      <c r="J92" s="23">
        <f t="shared" si="18"/>
        <v>8.4</v>
      </c>
      <c r="K92" s="24">
        <v>332</v>
      </c>
      <c r="L92">
        <v>12</v>
      </c>
      <c r="M92" t="s">
        <v>153</v>
      </c>
      <c r="O92" t="str">
        <f t="shared" si="19"/>
        <v>Salteado de pollo con verduras</v>
      </c>
      <c r="P92" s="3">
        <f t="shared" si="20"/>
        <v>5.7627118644067794</v>
      </c>
      <c r="Q92" s="3">
        <f t="shared" si="21"/>
        <v>11.1864406779661</v>
      </c>
      <c r="R92" s="3">
        <f t="shared" si="22"/>
        <v>4.406779661016949</v>
      </c>
      <c r="S92" s="3">
        <f t="shared" si="23"/>
        <v>1.3898305084745761</v>
      </c>
      <c r="T92" s="3">
        <f t="shared" si="24"/>
        <v>1.5593220338983049</v>
      </c>
      <c r="U92" s="3">
        <f t="shared" si="25"/>
        <v>2.847457627118644</v>
      </c>
      <c r="V92" s="3">
        <f t="shared" si="26"/>
        <v>112.54237288135593</v>
      </c>
    </row>
    <row r="93" spans="2:22" x14ac:dyDescent="0.2">
      <c r="B93" s="23">
        <v>84</v>
      </c>
      <c r="C93" s="24" t="s">
        <v>148</v>
      </c>
      <c r="D93" s="24">
        <v>338</v>
      </c>
      <c r="E93" s="24">
        <v>11</v>
      </c>
      <c r="F93" s="24">
        <v>15</v>
      </c>
      <c r="G93" s="24">
        <v>13</v>
      </c>
      <c r="H93" s="24">
        <v>7.2</v>
      </c>
      <c r="I93" s="24">
        <v>3.5</v>
      </c>
      <c r="J93" s="23">
        <f t="shared" si="18"/>
        <v>9.5</v>
      </c>
      <c r="K93" s="24">
        <v>210</v>
      </c>
      <c r="L93">
        <v>20</v>
      </c>
      <c r="M93" t="s">
        <v>151</v>
      </c>
      <c r="O93" t="str">
        <f t="shared" si="19"/>
        <v>Shakshuka</v>
      </c>
      <c r="P93" s="3">
        <f t="shared" si="20"/>
        <v>3.2544378698224854</v>
      </c>
      <c r="Q93" s="3">
        <f t="shared" si="21"/>
        <v>4.4378698224852071</v>
      </c>
      <c r="R93" s="3">
        <f t="shared" si="22"/>
        <v>3.8461538461538463</v>
      </c>
      <c r="S93" s="3">
        <f t="shared" si="23"/>
        <v>2.1301775147928996</v>
      </c>
      <c r="T93" s="3">
        <f t="shared" si="24"/>
        <v>1.0355029585798816</v>
      </c>
      <c r="U93" s="3">
        <f t="shared" si="25"/>
        <v>2.8106508875739644</v>
      </c>
      <c r="V93" s="3">
        <f t="shared" si="26"/>
        <v>62.130177514792905</v>
      </c>
    </row>
    <row r="94" spans="2:22" x14ac:dyDescent="0.2">
      <c r="B94" s="23">
        <v>85</v>
      </c>
      <c r="C94" s="24" t="s">
        <v>169</v>
      </c>
      <c r="D94" s="24">
        <v>289</v>
      </c>
      <c r="E94" s="24">
        <v>4.0999999999999996</v>
      </c>
      <c r="F94" s="24">
        <v>5.5</v>
      </c>
      <c r="G94" s="24">
        <v>34</v>
      </c>
      <c r="H94" s="24">
        <v>22</v>
      </c>
      <c r="I94" s="24">
        <v>9.3000000000000007</v>
      </c>
      <c r="J94" s="23">
        <f t="shared" si="18"/>
        <v>24.7</v>
      </c>
      <c r="K94" s="24">
        <v>182</v>
      </c>
      <c r="M94" t="s">
        <v>152</v>
      </c>
      <c r="O94" t="str">
        <f t="shared" si="19"/>
        <v>Smoothie bowl berries</v>
      </c>
      <c r="P94" s="3">
        <f t="shared" si="20"/>
        <v>1.4186851211072662</v>
      </c>
      <c r="Q94" s="3">
        <f t="shared" si="21"/>
        <v>1.9031141868512109</v>
      </c>
      <c r="R94" s="3">
        <f t="shared" si="22"/>
        <v>11.76470588235294</v>
      </c>
      <c r="S94" s="3">
        <f t="shared" si="23"/>
        <v>7.6124567474048437</v>
      </c>
      <c r="T94" s="3">
        <f t="shared" si="24"/>
        <v>3.2179930795847751</v>
      </c>
      <c r="U94" s="3">
        <f t="shared" si="25"/>
        <v>8.546712802768166</v>
      </c>
      <c r="V94" s="3">
        <f t="shared" si="26"/>
        <v>62.975778546712796</v>
      </c>
    </row>
    <row r="95" spans="2:22" x14ac:dyDescent="0.2">
      <c r="B95" s="23">
        <v>86</v>
      </c>
      <c r="C95" s="24" t="s">
        <v>146</v>
      </c>
      <c r="D95" s="24">
        <v>169</v>
      </c>
      <c r="E95" s="24">
        <v>7.1</v>
      </c>
      <c r="F95" s="24">
        <v>0.9</v>
      </c>
      <c r="G95" s="24">
        <v>15</v>
      </c>
      <c r="H95" s="24">
        <v>8.3000000000000007</v>
      </c>
      <c r="I95" s="24">
        <v>3.2</v>
      </c>
      <c r="J95" s="23">
        <f t="shared" si="18"/>
        <v>11.8</v>
      </c>
      <c r="K95" s="24">
        <v>121</v>
      </c>
      <c r="L95">
        <v>6</v>
      </c>
      <c r="M95" t="s">
        <v>152</v>
      </c>
      <c r="O95" t="str">
        <f t="shared" si="19"/>
        <v>Smoothie de berries</v>
      </c>
      <c r="P95" s="3">
        <f t="shared" si="20"/>
        <v>4.2011834319526624</v>
      </c>
      <c r="Q95" s="3">
        <f t="shared" si="21"/>
        <v>0.53254437869822491</v>
      </c>
      <c r="R95" s="3">
        <f t="shared" si="22"/>
        <v>8.8757396449704142</v>
      </c>
      <c r="S95" s="3">
        <f t="shared" si="23"/>
        <v>4.9112426035502965</v>
      </c>
      <c r="T95" s="3">
        <f t="shared" si="24"/>
        <v>1.8934911242603552</v>
      </c>
      <c r="U95" s="3">
        <f t="shared" si="25"/>
        <v>6.9822485207100602</v>
      </c>
      <c r="V95" s="3">
        <f t="shared" si="26"/>
        <v>71.597633136094672</v>
      </c>
    </row>
    <row r="96" spans="2:22" x14ac:dyDescent="0.2">
      <c r="B96" s="23">
        <v>87</v>
      </c>
      <c r="C96" s="24" t="s">
        <v>80</v>
      </c>
      <c r="D96" s="24">
        <v>299</v>
      </c>
      <c r="E96" s="24">
        <v>23</v>
      </c>
      <c r="F96" s="24">
        <v>9.6999999999999993</v>
      </c>
      <c r="G96" s="24">
        <v>25</v>
      </c>
      <c r="H96" s="24">
        <v>7.9</v>
      </c>
      <c r="I96" s="24">
        <v>12</v>
      </c>
      <c r="J96" s="23">
        <f t="shared" si="18"/>
        <v>13</v>
      </c>
      <c r="K96" s="24">
        <v>318</v>
      </c>
      <c r="L96">
        <v>8</v>
      </c>
      <c r="M96" t="s">
        <v>153</v>
      </c>
      <c r="O96" t="str">
        <f t="shared" si="19"/>
        <v>Smoothie energético</v>
      </c>
      <c r="P96" s="3">
        <f t="shared" si="20"/>
        <v>7.6923076923076925</v>
      </c>
      <c r="Q96" s="3">
        <f t="shared" si="21"/>
        <v>3.2441471571906351</v>
      </c>
      <c r="R96" s="3">
        <f t="shared" si="22"/>
        <v>8.3612040133779271</v>
      </c>
      <c r="S96" s="3">
        <f t="shared" si="23"/>
        <v>2.6421404682274248</v>
      </c>
      <c r="T96" s="3">
        <f t="shared" si="24"/>
        <v>4.0133779264214047</v>
      </c>
      <c r="U96" s="3">
        <f t="shared" si="25"/>
        <v>4.3478260869565215</v>
      </c>
      <c r="V96" s="3">
        <f t="shared" si="26"/>
        <v>106.35451505016722</v>
      </c>
    </row>
    <row r="97" spans="2:22" x14ac:dyDescent="0.2">
      <c r="B97" s="23">
        <v>88</v>
      </c>
      <c r="C97" s="24" t="s">
        <v>82</v>
      </c>
      <c r="D97" s="24">
        <v>162</v>
      </c>
      <c r="E97" s="24">
        <v>7.6</v>
      </c>
      <c r="F97" s="24">
        <v>2.1</v>
      </c>
      <c r="G97" s="24">
        <v>12</v>
      </c>
      <c r="H97" s="24">
        <v>4.2</v>
      </c>
      <c r="I97" s="24">
        <v>4.8</v>
      </c>
      <c r="J97" s="23">
        <f t="shared" si="18"/>
        <v>7.2</v>
      </c>
      <c r="K97" s="24">
        <v>114</v>
      </c>
      <c r="L97">
        <v>14</v>
      </c>
      <c r="M97" t="s">
        <v>151</v>
      </c>
      <c r="O97" t="str">
        <f t="shared" si="19"/>
        <v>Smoothie verde</v>
      </c>
      <c r="P97" s="3">
        <f t="shared" si="20"/>
        <v>4.6913580246913575</v>
      </c>
      <c r="Q97" s="3">
        <f t="shared" si="21"/>
        <v>1.2962962962962963</v>
      </c>
      <c r="R97" s="3">
        <f t="shared" si="22"/>
        <v>7.4074074074074066</v>
      </c>
      <c r="S97" s="3">
        <f t="shared" si="23"/>
        <v>2.5925925925925926</v>
      </c>
      <c r="T97" s="3">
        <f t="shared" si="24"/>
        <v>2.9629629629629628</v>
      </c>
      <c r="U97" s="3">
        <f t="shared" si="25"/>
        <v>4.4444444444444446</v>
      </c>
      <c r="V97" s="3">
        <f t="shared" si="26"/>
        <v>70.370370370370367</v>
      </c>
    </row>
    <row r="98" spans="2:22" x14ac:dyDescent="0.2">
      <c r="B98" s="23">
        <v>89</v>
      </c>
      <c r="C98" s="24" t="s">
        <v>81</v>
      </c>
      <c r="D98" s="24">
        <v>268</v>
      </c>
      <c r="E98" s="24">
        <v>0.8</v>
      </c>
      <c r="F98" s="24">
        <v>2.2999999999999998</v>
      </c>
      <c r="G98" s="24">
        <v>19</v>
      </c>
      <c r="H98" s="24">
        <v>12</v>
      </c>
      <c r="I98" s="24">
        <v>4.4000000000000004</v>
      </c>
      <c r="J98" s="23">
        <f t="shared" si="18"/>
        <v>14.6</v>
      </c>
      <c r="K98" s="24">
        <v>84</v>
      </c>
      <c r="L98">
        <v>14</v>
      </c>
      <c r="M98" t="s">
        <v>151</v>
      </c>
      <c r="O98" t="str">
        <f t="shared" si="19"/>
        <v>Smoothie verde de kiwi</v>
      </c>
      <c r="P98" s="3">
        <f t="shared" si="20"/>
        <v>0.29850746268656719</v>
      </c>
      <c r="Q98" s="3">
        <f t="shared" si="21"/>
        <v>0.85820895522388063</v>
      </c>
      <c r="R98" s="3">
        <f t="shared" si="22"/>
        <v>7.0895522388059709</v>
      </c>
      <c r="S98" s="3">
        <f t="shared" si="23"/>
        <v>4.477611940298508</v>
      </c>
      <c r="T98" s="3">
        <f t="shared" si="24"/>
        <v>1.6417910447761197</v>
      </c>
      <c r="U98" s="3">
        <f t="shared" si="25"/>
        <v>5.4477611940298507</v>
      </c>
      <c r="V98" s="3">
        <f t="shared" si="26"/>
        <v>31.343283582089555</v>
      </c>
    </row>
    <row r="99" spans="2:22" x14ac:dyDescent="0.2">
      <c r="B99" s="23">
        <v>90</v>
      </c>
      <c r="C99" s="24" t="s">
        <v>106</v>
      </c>
      <c r="D99" s="24">
        <v>29</v>
      </c>
      <c r="E99" s="24">
        <v>7.1</v>
      </c>
      <c r="F99" s="24">
        <v>3.1</v>
      </c>
      <c r="G99" s="24">
        <v>4.9000000000000004</v>
      </c>
      <c r="H99" s="24">
        <v>0.3</v>
      </c>
      <c r="I99" s="24">
        <v>4.5999999999999996</v>
      </c>
      <c r="J99" s="23">
        <f t="shared" si="18"/>
        <v>0.30000000000000071</v>
      </c>
      <c r="K99" s="24">
        <v>90</v>
      </c>
      <c r="L99">
        <v>6</v>
      </c>
      <c r="M99" t="s">
        <v>152</v>
      </c>
      <c r="O99" t="str">
        <f t="shared" si="19"/>
        <v>Snacks de linaza</v>
      </c>
      <c r="P99" s="3">
        <f t="shared" si="20"/>
        <v>24.482758620689651</v>
      </c>
      <c r="Q99" s="3">
        <f t="shared" si="21"/>
        <v>10.689655172413794</v>
      </c>
      <c r="R99" s="3">
        <f t="shared" si="22"/>
        <v>16.896551724137932</v>
      </c>
      <c r="S99" s="3">
        <f t="shared" si="23"/>
        <v>1.0344827586206895</v>
      </c>
      <c r="T99" s="3">
        <f t="shared" si="24"/>
        <v>15.862068965517238</v>
      </c>
      <c r="U99" s="3">
        <f t="shared" si="25"/>
        <v>1.0344827586206919</v>
      </c>
      <c r="V99" s="3">
        <f t="shared" si="26"/>
        <v>310.34482758620686</v>
      </c>
    </row>
    <row r="100" spans="2:22" x14ac:dyDescent="0.2">
      <c r="B100" s="23">
        <v>91</v>
      </c>
      <c r="C100" s="24" t="s">
        <v>162</v>
      </c>
      <c r="D100" s="24">
        <v>106</v>
      </c>
      <c r="E100" s="24">
        <v>1.3</v>
      </c>
      <c r="F100" s="24">
        <v>1.1000000000000001</v>
      </c>
      <c r="G100" s="24">
        <v>12</v>
      </c>
      <c r="H100" s="24">
        <v>2.2000000000000002</v>
      </c>
      <c r="I100" s="24">
        <v>2</v>
      </c>
      <c r="J100" s="23">
        <f t="shared" si="18"/>
        <v>10</v>
      </c>
      <c r="K100" s="24">
        <v>56</v>
      </c>
      <c r="M100" t="s">
        <v>152</v>
      </c>
      <c r="O100" t="str">
        <f t="shared" si="19"/>
        <v>Sopa de zapallo</v>
      </c>
      <c r="P100" s="3">
        <f t="shared" si="20"/>
        <v>1.2264150943396226</v>
      </c>
      <c r="Q100" s="3">
        <f t="shared" si="21"/>
        <v>1.0377358490566038</v>
      </c>
      <c r="R100" s="3">
        <f t="shared" si="22"/>
        <v>11.320754716981131</v>
      </c>
      <c r="S100" s="3">
        <f t="shared" si="23"/>
        <v>2.0754716981132075</v>
      </c>
      <c r="T100" s="3">
        <f t="shared" si="24"/>
        <v>1.8867924528301887</v>
      </c>
      <c r="U100" s="3">
        <f t="shared" si="25"/>
        <v>9.433962264150944</v>
      </c>
      <c r="V100" s="3">
        <f t="shared" si="26"/>
        <v>52.830188679245282</v>
      </c>
    </row>
    <row r="101" spans="2:22" x14ac:dyDescent="0.2">
      <c r="B101" s="23">
        <v>92</v>
      </c>
      <c r="C101" s="24" t="s">
        <v>161</v>
      </c>
      <c r="D101" s="24">
        <v>193</v>
      </c>
      <c r="E101" s="24">
        <v>11</v>
      </c>
      <c r="F101" s="24">
        <v>3.1</v>
      </c>
      <c r="G101" s="24">
        <v>7.1</v>
      </c>
      <c r="H101" s="24">
        <v>4</v>
      </c>
      <c r="I101" s="24">
        <v>2.2999999999999998</v>
      </c>
      <c r="J101" s="23">
        <f t="shared" si="18"/>
        <v>4.8</v>
      </c>
      <c r="K101" s="24">
        <v>131</v>
      </c>
      <c r="M101" t="s">
        <v>152</v>
      </c>
      <c r="O101" t="str">
        <f t="shared" si="19"/>
        <v>Sopa zapallos italianos</v>
      </c>
      <c r="P101" s="3">
        <f t="shared" si="20"/>
        <v>5.6994818652849739</v>
      </c>
      <c r="Q101" s="3">
        <f t="shared" si="21"/>
        <v>1.6062176165803108</v>
      </c>
      <c r="R101" s="3">
        <f t="shared" si="22"/>
        <v>3.6787564766839371</v>
      </c>
      <c r="S101" s="3">
        <f t="shared" si="23"/>
        <v>2.0725388601036268</v>
      </c>
      <c r="T101" s="3">
        <f t="shared" si="24"/>
        <v>1.1917098445595853</v>
      </c>
      <c r="U101" s="3">
        <f t="shared" si="25"/>
        <v>2.4870466321243518</v>
      </c>
      <c r="V101" s="3">
        <f t="shared" si="26"/>
        <v>67.875647668393782</v>
      </c>
    </row>
    <row r="102" spans="2:22" x14ac:dyDescent="0.2">
      <c r="B102" s="23">
        <v>93</v>
      </c>
      <c r="C102" s="24" t="s">
        <v>109</v>
      </c>
      <c r="D102" s="24">
        <v>118</v>
      </c>
      <c r="E102" s="24">
        <v>10</v>
      </c>
      <c r="F102" s="24">
        <v>7.3</v>
      </c>
      <c r="G102" s="24">
        <v>2.8</v>
      </c>
      <c r="H102" s="24">
        <v>0.8</v>
      </c>
      <c r="I102" s="24">
        <v>0.8</v>
      </c>
      <c r="J102" s="23">
        <f t="shared" si="18"/>
        <v>1.9999999999999998</v>
      </c>
      <c r="K102" s="24">
        <v>134</v>
      </c>
      <c r="L102">
        <v>14</v>
      </c>
      <c r="M102" t="s">
        <v>153</v>
      </c>
      <c r="O102" t="str">
        <f t="shared" si="19"/>
        <v>Soufflé de Brócoli</v>
      </c>
      <c r="P102" s="3">
        <f t="shared" si="20"/>
        <v>8.4745762711864394</v>
      </c>
      <c r="Q102" s="3">
        <f t="shared" si="21"/>
        <v>6.1864406779661012</v>
      </c>
      <c r="R102" s="3">
        <f t="shared" si="22"/>
        <v>2.3728813559322033</v>
      </c>
      <c r="S102" s="3">
        <f t="shared" si="23"/>
        <v>0.67796610169491522</v>
      </c>
      <c r="T102" s="3">
        <f t="shared" si="24"/>
        <v>0.67796610169491522</v>
      </c>
      <c r="U102" s="3">
        <f t="shared" si="25"/>
        <v>1.6949152542372878</v>
      </c>
      <c r="V102" s="3">
        <f t="shared" si="26"/>
        <v>113.5593220338983</v>
      </c>
    </row>
    <row r="103" spans="2:22" x14ac:dyDescent="0.2">
      <c r="B103" s="23">
        <v>94</v>
      </c>
      <c r="C103" s="24" t="s">
        <v>88</v>
      </c>
      <c r="D103" s="24">
        <v>109</v>
      </c>
      <c r="E103" s="24">
        <v>7.9</v>
      </c>
      <c r="F103" s="24">
        <v>4.9000000000000004</v>
      </c>
      <c r="G103" s="24">
        <v>8.9</v>
      </c>
      <c r="H103" s="24">
        <v>1.8</v>
      </c>
      <c r="I103" s="24">
        <v>1.6</v>
      </c>
      <c r="J103" s="23">
        <f t="shared" si="18"/>
        <v>7.3000000000000007</v>
      </c>
      <c r="K103" s="24">
        <v>124</v>
      </c>
      <c r="L103">
        <v>2</v>
      </c>
      <c r="M103" t="s">
        <v>152</v>
      </c>
      <c r="O103" t="str">
        <f t="shared" si="19"/>
        <v>Souffle de calabaza butternut</v>
      </c>
      <c r="P103" s="3">
        <f t="shared" si="20"/>
        <v>7.2477064220183491</v>
      </c>
      <c r="Q103" s="3">
        <f t="shared" si="21"/>
        <v>4.4954128440366974</v>
      </c>
      <c r="R103" s="3">
        <f t="shared" si="22"/>
        <v>8.1651376146788994</v>
      </c>
      <c r="S103" s="3">
        <f t="shared" si="23"/>
        <v>1.6513761467889909</v>
      </c>
      <c r="T103" s="3">
        <f t="shared" si="24"/>
        <v>1.4678899082568808</v>
      </c>
      <c r="U103" s="3">
        <f t="shared" si="25"/>
        <v>6.6972477064220195</v>
      </c>
      <c r="V103" s="3">
        <f t="shared" si="26"/>
        <v>113.76146788990826</v>
      </c>
    </row>
    <row r="104" spans="2:22" x14ac:dyDescent="0.2">
      <c r="B104" s="23">
        <v>95</v>
      </c>
      <c r="C104" s="24" t="s">
        <v>108</v>
      </c>
      <c r="D104" s="24">
        <v>142</v>
      </c>
      <c r="E104" s="24">
        <v>9.8000000000000007</v>
      </c>
      <c r="F104" s="24">
        <v>8.5</v>
      </c>
      <c r="G104" s="24">
        <v>2.9</v>
      </c>
      <c r="H104" s="24">
        <v>1</v>
      </c>
      <c r="I104" s="24">
        <v>0.9</v>
      </c>
      <c r="J104" s="23">
        <f t="shared" si="18"/>
        <v>2</v>
      </c>
      <c r="K104" s="24">
        <v>133</v>
      </c>
      <c r="L104">
        <v>20</v>
      </c>
      <c r="M104" t="s">
        <v>151</v>
      </c>
      <c r="O104" t="str">
        <f t="shared" si="19"/>
        <v>Soufflé de coliflor</v>
      </c>
      <c r="P104" s="3">
        <f t="shared" si="20"/>
        <v>6.901408450704225</v>
      </c>
      <c r="Q104" s="3">
        <f t="shared" si="21"/>
        <v>5.9859154929577461</v>
      </c>
      <c r="R104" s="3">
        <f t="shared" si="22"/>
        <v>2.0422535211267605</v>
      </c>
      <c r="S104" s="3">
        <f t="shared" si="23"/>
        <v>0.70422535211267601</v>
      </c>
      <c r="T104" s="3">
        <f t="shared" si="24"/>
        <v>0.63380281690140838</v>
      </c>
      <c r="U104" s="3">
        <f t="shared" si="25"/>
        <v>1.408450704225352</v>
      </c>
      <c r="V104" s="3">
        <f t="shared" si="26"/>
        <v>93.661971830985905</v>
      </c>
    </row>
    <row r="105" spans="2:22" x14ac:dyDescent="0.2">
      <c r="B105" s="23">
        <v>96</v>
      </c>
      <c r="C105" s="24" t="s">
        <v>95</v>
      </c>
      <c r="D105" s="24">
        <v>130</v>
      </c>
      <c r="E105" s="24">
        <v>13</v>
      </c>
      <c r="F105" s="24">
        <v>3</v>
      </c>
      <c r="G105" s="24">
        <v>10</v>
      </c>
      <c r="H105" s="24">
        <v>5</v>
      </c>
      <c r="I105" s="24">
        <v>2.9</v>
      </c>
      <c r="J105" s="23">
        <f t="shared" si="18"/>
        <v>7.1</v>
      </c>
      <c r="K105" s="24">
        <v>165</v>
      </c>
      <c r="L105">
        <v>2</v>
      </c>
      <c r="M105" t="s">
        <v>151</v>
      </c>
      <c r="O105" t="str">
        <f t="shared" si="19"/>
        <v>Soufflé de zanahorias</v>
      </c>
      <c r="P105" s="3">
        <f t="shared" si="20"/>
        <v>10</v>
      </c>
      <c r="Q105" s="3">
        <f t="shared" si="21"/>
        <v>2.3076923076923079</v>
      </c>
      <c r="R105" s="3">
        <f t="shared" si="22"/>
        <v>7.6923076923076925</v>
      </c>
      <c r="S105" s="3">
        <f t="shared" si="23"/>
        <v>3.8461538461538463</v>
      </c>
      <c r="T105" s="3">
        <f t="shared" si="24"/>
        <v>2.2307692307692308</v>
      </c>
      <c r="U105" s="3">
        <f t="shared" si="25"/>
        <v>5.4615384615384617</v>
      </c>
      <c r="V105" s="3">
        <f t="shared" si="26"/>
        <v>126.92307692307693</v>
      </c>
    </row>
    <row r="106" spans="2:22" x14ac:dyDescent="0.2">
      <c r="B106" s="23">
        <v>97</v>
      </c>
      <c r="C106" s="24" t="s">
        <v>165</v>
      </c>
      <c r="D106" s="24">
        <v>266</v>
      </c>
      <c r="E106" s="24">
        <v>7.5</v>
      </c>
      <c r="F106" s="24">
        <v>5.3</v>
      </c>
      <c r="G106" s="24">
        <v>15</v>
      </c>
      <c r="H106" s="24">
        <v>6.6</v>
      </c>
      <c r="I106" s="24">
        <v>4.8</v>
      </c>
      <c r="J106" s="23">
        <f t="shared" ref="J106:J110" si="27">G106-I106</f>
        <v>10.199999999999999</v>
      </c>
      <c r="K106" s="24">
        <v>136</v>
      </c>
      <c r="M106" t="s">
        <v>152</v>
      </c>
      <c r="O106" t="str">
        <f t="shared" si="19"/>
        <v>Stir fry veggies</v>
      </c>
      <c r="P106" s="3">
        <f t="shared" si="20"/>
        <v>2.8195488721804511</v>
      </c>
      <c r="Q106" s="3">
        <f t="shared" si="21"/>
        <v>1.9924812030075185</v>
      </c>
      <c r="R106" s="3">
        <f t="shared" si="22"/>
        <v>5.6390977443609023</v>
      </c>
      <c r="S106" s="3">
        <f t="shared" si="23"/>
        <v>2.4812030075187965</v>
      </c>
      <c r="T106" s="3">
        <f t="shared" si="24"/>
        <v>1.8045112781954886</v>
      </c>
      <c r="U106" s="3">
        <f t="shared" si="25"/>
        <v>3.8345864661654132</v>
      </c>
      <c r="V106" s="3">
        <f t="shared" si="26"/>
        <v>51.127819548872175</v>
      </c>
    </row>
    <row r="107" spans="2:22" x14ac:dyDescent="0.2">
      <c r="B107" s="23">
        <v>98</v>
      </c>
      <c r="C107" s="24" t="s">
        <v>126</v>
      </c>
      <c r="D107" s="24">
        <v>348</v>
      </c>
      <c r="E107" s="24">
        <v>33</v>
      </c>
      <c r="F107" s="24">
        <v>41</v>
      </c>
      <c r="G107" s="24">
        <v>14</v>
      </c>
      <c r="H107" s="24">
        <v>1.8</v>
      </c>
      <c r="I107" s="24">
        <v>8.6</v>
      </c>
      <c r="J107" s="23">
        <f t="shared" si="27"/>
        <v>5.4</v>
      </c>
      <c r="K107" s="24">
        <v>505</v>
      </c>
      <c r="L107">
        <v>14</v>
      </c>
      <c r="M107" t="s">
        <v>151</v>
      </c>
      <c r="O107" t="str">
        <f t="shared" si="19"/>
        <v>Sushi paleo</v>
      </c>
      <c r="P107" s="3">
        <f t="shared" si="20"/>
        <v>9.4827586206896548</v>
      </c>
      <c r="Q107" s="3">
        <f t="shared" si="21"/>
        <v>11.781609195402298</v>
      </c>
      <c r="R107" s="3">
        <f t="shared" si="22"/>
        <v>4.0229885057471257</v>
      </c>
      <c r="S107" s="3">
        <f t="shared" si="23"/>
        <v>0.51724137931034486</v>
      </c>
      <c r="T107" s="3">
        <f t="shared" si="24"/>
        <v>2.4712643678160915</v>
      </c>
      <c r="U107" s="3">
        <f t="shared" si="25"/>
        <v>1.5517241379310345</v>
      </c>
      <c r="V107" s="3">
        <f t="shared" si="26"/>
        <v>145.11494252873561</v>
      </c>
    </row>
    <row r="108" spans="2:22" x14ac:dyDescent="0.2">
      <c r="B108" s="23">
        <v>99</v>
      </c>
      <c r="C108" s="24" t="s">
        <v>102</v>
      </c>
      <c r="D108" s="24">
        <v>21</v>
      </c>
      <c r="E108" s="24">
        <v>11</v>
      </c>
      <c r="F108" s="24">
        <v>0</v>
      </c>
      <c r="G108" s="24">
        <v>1.1000000000000001</v>
      </c>
      <c r="H108" s="24">
        <v>0.8</v>
      </c>
      <c r="I108" s="24">
        <v>0.1</v>
      </c>
      <c r="J108" s="23">
        <f t="shared" si="27"/>
        <v>1</v>
      </c>
      <c r="K108" s="24">
        <v>105</v>
      </c>
      <c r="L108">
        <v>6</v>
      </c>
      <c r="M108" t="s">
        <v>151</v>
      </c>
      <c r="O108" t="str">
        <f t="shared" si="19"/>
        <v>Veganesa Zanahoria Jengibre</v>
      </c>
      <c r="P108" s="3">
        <f t="shared" si="20"/>
        <v>52.38095238095238</v>
      </c>
      <c r="Q108" s="3">
        <f t="shared" si="21"/>
        <v>0</v>
      </c>
      <c r="R108" s="3">
        <f t="shared" si="22"/>
        <v>5.2380952380952381</v>
      </c>
      <c r="S108" s="3">
        <f t="shared" si="23"/>
        <v>3.8095238095238098</v>
      </c>
      <c r="T108" s="3">
        <f t="shared" si="24"/>
        <v>0.47619047619047622</v>
      </c>
      <c r="U108" s="3">
        <f t="shared" si="25"/>
        <v>4.7619047619047619</v>
      </c>
      <c r="V108" s="3">
        <f t="shared" si="26"/>
        <v>500</v>
      </c>
    </row>
    <row r="109" spans="2:22" x14ac:dyDescent="0.2">
      <c r="B109" s="23">
        <v>100</v>
      </c>
      <c r="C109" s="24" t="s">
        <v>83</v>
      </c>
      <c r="D109" s="24">
        <v>101</v>
      </c>
      <c r="E109" s="24">
        <v>22</v>
      </c>
      <c r="F109" s="24">
        <v>2.2999999999999998</v>
      </c>
      <c r="G109" s="24">
        <v>4.2</v>
      </c>
      <c r="H109" s="24"/>
      <c r="I109" s="24">
        <v>1.4</v>
      </c>
      <c r="J109" s="23">
        <f t="shared" si="27"/>
        <v>2.8000000000000003</v>
      </c>
      <c r="K109" s="24">
        <v>210</v>
      </c>
      <c r="L109">
        <v>14</v>
      </c>
      <c r="M109" t="s">
        <v>151</v>
      </c>
      <c r="O109" t="str">
        <f t="shared" si="19"/>
        <v>Yogur de coco</v>
      </c>
      <c r="P109" s="3">
        <f t="shared" si="20"/>
        <v>21.78217821782178</v>
      </c>
      <c r="Q109" s="3">
        <f t="shared" si="21"/>
        <v>2.277227722772277</v>
      </c>
      <c r="R109" s="3">
        <f t="shared" si="22"/>
        <v>4.1584158415841586</v>
      </c>
      <c r="S109" s="3">
        <f t="shared" si="23"/>
        <v>0</v>
      </c>
      <c r="T109" s="3">
        <f t="shared" si="24"/>
        <v>1.386138613861386</v>
      </c>
      <c r="U109" s="3">
        <f t="shared" si="25"/>
        <v>2.7722772277227725</v>
      </c>
      <c r="V109" s="3">
        <f t="shared" si="26"/>
        <v>207.92079207920793</v>
      </c>
    </row>
    <row r="110" spans="2:22" x14ac:dyDescent="0.2">
      <c r="B110" s="23">
        <v>101</v>
      </c>
      <c r="C110" s="24" t="s">
        <v>114</v>
      </c>
      <c r="D110" s="24">
        <v>145</v>
      </c>
      <c r="E110" s="24">
        <v>28</v>
      </c>
      <c r="F110" s="24">
        <v>4</v>
      </c>
      <c r="G110" s="24">
        <v>6.1</v>
      </c>
      <c r="H110" s="24">
        <v>3.1</v>
      </c>
      <c r="I110" s="24">
        <v>2.5</v>
      </c>
      <c r="J110" s="23">
        <f t="shared" si="27"/>
        <v>3.5999999999999996</v>
      </c>
      <c r="K110" s="24">
        <v>278</v>
      </c>
      <c r="L110">
        <v>2</v>
      </c>
      <c r="M110" t="s">
        <v>151</v>
      </c>
      <c r="O110" t="str">
        <f t="shared" si="19"/>
        <v>Zucchini Noodles con pesto espinaca</v>
      </c>
      <c r="P110" s="3">
        <f t="shared" si="20"/>
        <v>19.310344827586206</v>
      </c>
      <c r="Q110" s="3">
        <f t="shared" si="21"/>
        <v>2.7586206896551726</v>
      </c>
      <c r="R110" s="3">
        <f t="shared" si="22"/>
        <v>4.2068965517241379</v>
      </c>
      <c r="S110" s="3">
        <f t="shared" si="23"/>
        <v>2.1379310344827589</v>
      </c>
      <c r="T110" s="3">
        <f t="shared" si="24"/>
        <v>1.7241379310344829</v>
      </c>
      <c r="U110" s="3">
        <f t="shared" si="25"/>
        <v>2.4827586206896552</v>
      </c>
      <c r="V110" s="3">
        <f t="shared" si="26"/>
        <v>191.72413793103451</v>
      </c>
    </row>
  </sheetData>
  <sheetProtection algorithmName="SHA-512" hashValue="HN11Xkxf/AYiEFEokJJX9+XzdG9p3olg5vtSss3fiIVuibi7tq0jHHIM7wkd0UwcJ984/KOBahm73OiogxaAtg==" saltValue="ygKO73hwpnQo5Fgpu2pwDQ==" spinCount="100000" sheet="1" objects="1" scenarios="1"/>
  <sortState xmlns:xlrd2="http://schemas.microsoft.com/office/spreadsheetml/2017/richdata2" ref="C10:V110">
    <sortCondition ref="C10:C110"/>
  </sortState>
  <mergeCells count="1">
    <mergeCell ref="B7:K7"/>
  </mergeCells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Cáclulo de calorías y macros</vt:lpstr>
      <vt:lpstr>Almuerzo y cena</vt:lpstr>
      <vt:lpstr>Desayunos</vt:lpstr>
      <vt:lpstr>Snacks y postres</vt:lpstr>
      <vt:lpstr>Inf nutricional recetas porcíon</vt:lpstr>
      <vt:lpstr>Desayunos!Print_Area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Matías Novoa E</dc:creator>
  <cp:lastModifiedBy>María de los Angeles Celedón B.</cp:lastModifiedBy>
  <cp:lastPrinted>2021-08-29T07:03:08Z</cp:lastPrinted>
  <dcterms:created xsi:type="dcterms:W3CDTF">2019-11-03T17:38:34Z</dcterms:created>
  <dcterms:modified xsi:type="dcterms:W3CDTF">2021-08-29T10:23:34Z</dcterms:modified>
</cp:coreProperties>
</file>